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3º Trimestre\Publicar\"/>
    </mc:Choice>
  </mc:AlternateContent>
  <xr:revisionPtr revIDLastSave="0" documentId="13_ncr:1_{7B628A02-5856-47F9-A379-DC0F3E9BE0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0" l="1"/>
  <c r="R28" i="20"/>
  <c r="G34" i="19" l="1"/>
  <c r="I36" i="19"/>
  <c r="I40" i="19"/>
  <c r="G46" i="19"/>
  <c r="I47" i="19"/>
  <c r="K28" i="19" l="1"/>
  <c r="J28" i="19"/>
  <c r="I28" i="19"/>
  <c r="H28" i="19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O28" i="20" l="1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J47" i="19" l="1"/>
  <c r="J46" i="19"/>
  <c r="H35" i="19"/>
  <c r="J44" i="19" l="1"/>
  <c r="I44" i="19"/>
  <c r="J39" i="19"/>
  <c r="H39" i="19"/>
  <c r="J38" i="19"/>
  <c r="I38" i="19"/>
  <c r="G40" i="19"/>
  <c r="J40" i="19"/>
  <c r="H40" i="19"/>
  <c r="G37" i="19"/>
  <c r="J37" i="19"/>
  <c r="J34" i="19"/>
  <c r="I34" i="19"/>
  <c r="H34" i="19"/>
  <c r="G38" i="19"/>
  <c r="H38" i="19"/>
  <c r="H42" i="19"/>
  <c r="J42" i="19"/>
  <c r="G47" i="19"/>
  <c r="H47" i="19"/>
  <c r="J48" i="19"/>
  <c r="I48" i="19"/>
  <c r="H41" i="19"/>
  <c r="I41" i="19"/>
  <c r="I49" i="19"/>
  <c r="J49" i="19"/>
  <c r="J36" i="19"/>
  <c r="G36" i="19"/>
  <c r="H36" i="19"/>
  <c r="J45" i="19"/>
  <c r="I45" i="19"/>
  <c r="G43" i="19"/>
  <c r="H43" i="19"/>
  <c r="J43" i="19"/>
  <c r="I43" i="19"/>
  <c r="G35" i="19"/>
  <c r="I35" i="19"/>
  <c r="J35" i="19"/>
  <c r="J33" i="19"/>
  <c r="G33" i="19"/>
  <c r="I37" i="19"/>
  <c r="H37" i="19"/>
  <c r="I46" i="19"/>
  <c r="H46" i="19"/>
  <c r="G39" i="19"/>
  <c r="I39" i="19"/>
  <c r="G41" i="19"/>
  <c r="J41" i="19"/>
  <c r="H49" i="19"/>
  <c r="G49" i="19"/>
  <c r="G44" i="19"/>
  <c r="H44" i="19"/>
  <c r="H45" i="19"/>
  <c r="G45" i="19"/>
  <c r="G48" i="19"/>
  <c r="H48" i="19"/>
  <c r="G42" i="19"/>
  <c r="I42" i="19"/>
  <c r="I33" i="19"/>
  <c r="H33" i="19"/>
  <c r="L28" i="19"/>
  <c r="J50" i="19" s="1"/>
  <c r="H31" i="15"/>
  <c r="I31" i="15"/>
  <c r="G50" i="19" l="1"/>
  <c r="H50" i="19"/>
  <c r="I50" i="19"/>
  <c r="I27" i="21"/>
  <c r="E27" i="21"/>
  <c r="U27" i="20"/>
  <c r="V27" i="20"/>
  <c r="U26" i="20"/>
  <c r="V26" i="20"/>
  <c r="X25" i="20"/>
  <c r="U25" i="20"/>
  <c r="V25" i="20"/>
  <c r="U24" i="20"/>
  <c r="V24" i="20"/>
  <c r="V23" i="20"/>
  <c r="U22" i="20"/>
  <c r="V22" i="20"/>
  <c r="U21" i="20"/>
  <c r="V21" i="20"/>
  <c r="U20" i="20"/>
  <c r="V20" i="20"/>
  <c r="D19" i="21"/>
  <c r="U19" i="20"/>
  <c r="V19" i="20"/>
  <c r="U18" i="20"/>
  <c r="V18" i="20"/>
  <c r="U17" i="20"/>
  <c r="V17" i="20"/>
  <c r="W16" i="20"/>
  <c r="V16" i="20"/>
  <c r="V15" i="20"/>
  <c r="U14" i="20"/>
  <c r="V14" i="20"/>
  <c r="U13" i="20"/>
  <c r="V13" i="20"/>
  <c r="U12" i="20"/>
  <c r="V12" i="20"/>
  <c r="V11" i="20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Y27" i="20"/>
  <c r="Z26" i="20"/>
  <c r="Z25" i="20"/>
  <c r="Z21" i="20"/>
  <c r="Y19" i="20"/>
  <c r="Z17" i="20"/>
  <c r="Z13" i="20"/>
  <c r="Y11" i="20"/>
  <c r="R28" i="3"/>
  <c r="Q28" i="3"/>
  <c r="P28" i="3"/>
  <c r="O28" i="3"/>
  <c r="M28" i="3"/>
  <c r="J28" i="3"/>
  <c r="I28" i="3"/>
  <c r="G28" i="3"/>
  <c r="F28" i="3"/>
  <c r="E28" i="3"/>
  <c r="C28" i="3"/>
  <c r="C29" i="2"/>
  <c r="N28" i="3" l="1"/>
  <c r="C28" i="6"/>
  <c r="K28" i="6"/>
  <c r="I29" i="13"/>
  <c r="L29" i="13"/>
  <c r="H29" i="13"/>
  <c r="K29" i="13"/>
  <c r="J29" i="13"/>
  <c r="C16" i="13"/>
  <c r="F16" i="13"/>
  <c r="G16" i="13"/>
  <c r="E16" i="13"/>
  <c r="D16" i="13"/>
  <c r="N17" i="13"/>
  <c r="P17" i="13"/>
  <c r="Q17" i="13"/>
  <c r="M17" i="13"/>
  <c r="O17" i="13"/>
  <c r="D20" i="13"/>
  <c r="G20" i="13"/>
  <c r="C20" i="13"/>
  <c r="F20" i="13"/>
  <c r="E20" i="13"/>
  <c r="P21" i="13"/>
  <c r="O21" i="13"/>
  <c r="N21" i="13"/>
  <c r="Q21" i="13"/>
  <c r="M21" i="13"/>
  <c r="G24" i="13"/>
  <c r="F24" i="13"/>
  <c r="E24" i="13"/>
  <c r="C24" i="13"/>
  <c r="D24" i="13"/>
  <c r="N25" i="13"/>
  <c r="Q25" i="13"/>
  <c r="M25" i="13"/>
  <c r="P25" i="13"/>
  <c r="O25" i="13"/>
  <c r="D28" i="13"/>
  <c r="G28" i="13"/>
  <c r="C28" i="13"/>
  <c r="F28" i="13"/>
  <c r="E28" i="13"/>
  <c r="P29" i="13"/>
  <c r="N29" i="13"/>
  <c r="Q29" i="13"/>
  <c r="M29" i="13"/>
  <c r="O29" i="13"/>
  <c r="J16" i="13"/>
  <c r="H16" i="13"/>
  <c r="I16" i="13"/>
  <c r="L16" i="13"/>
  <c r="K16" i="13"/>
  <c r="V17" i="13"/>
  <c r="R17" i="13"/>
  <c r="U17" i="13"/>
  <c r="T17" i="13"/>
  <c r="S17" i="13"/>
  <c r="I20" i="13"/>
  <c r="L20" i="13"/>
  <c r="H20" i="13"/>
  <c r="J20" i="13"/>
  <c r="K20" i="13"/>
  <c r="T21" i="13"/>
  <c r="V21" i="13"/>
  <c r="R21" i="13"/>
  <c r="S21" i="13"/>
  <c r="U21" i="13"/>
  <c r="J24" i="13"/>
  <c r="I24" i="13"/>
  <c r="L24" i="13"/>
  <c r="H24" i="13"/>
  <c r="K24" i="13"/>
  <c r="V25" i="13"/>
  <c r="R25" i="13"/>
  <c r="T25" i="13"/>
  <c r="U25" i="13"/>
  <c r="S25" i="13"/>
  <c r="L28" i="13"/>
  <c r="H28" i="13"/>
  <c r="K28" i="13"/>
  <c r="I28" i="13"/>
  <c r="J28" i="13"/>
  <c r="T29" i="13"/>
  <c r="S29" i="13"/>
  <c r="V29" i="13"/>
  <c r="R29" i="13"/>
  <c r="U29" i="13"/>
  <c r="S18" i="13"/>
  <c r="V18" i="13"/>
  <c r="R18" i="13"/>
  <c r="U18" i="13"/>
  <c r="T18" i="13"/>
  <c r="U22" i="13"/>
  <c r="T22" i="13"/>
  <c r="S22" i="13"/>
  <c r="V22" i="13"/>
  <c r="R22" i="13"/>
  <c r="F15" i="13"/>
  <c r="D15" i="13"/>
  <c r="E15" i="13"/>
  <c r="G15" i="13"/>
  <c r="C15" i="13"/>
  <c r="N16" i="13"/>
  <c r="Q16" i="13"/>
  <c r="M16" i="13"/>
  <c r="P16" i="13"/>
  <c r="O16" i="13"/>
  <c r="D19" i="13"/>
  <c r="G19" i="13"/>
  <c r="C19" i="13"/>
  <c r="F19" i="13"/>
  <c r="E19" i="13"/>
  <c r="P20" i="13"/>
  <c r="O20" i="13"/>
  <c r="N20" i="13"/>
  <c r="Q20" i="13"/>
  <c r="M20" i="13"/>
  <c r="F23" i="13"/>
  <c r="E23" i="13"/>
  <c r="D23" i="13"/>
  <c r="G23" i="13"/>
  <c r="C23" i="13"/>
  <c r="N24" i="13"/>
  <c r="Q24" i="13"/>
  <c r="M24" i="13"/>
  <c r="P24" i="13"/>
  <c r="O24" i="13"/>
  <c r="D27" i="13"/>
  <c r="G27" i="13"/>
  <c r="C27" i="13"/>
  <c r="F27" i="13"/>
  <c r="E27" i="13"/>
  <c r="P28" i="13"/>
  <c r="O28" i="13"/>
  <c r="N28" i="13"/>
  <c r="Q28" i="13"/>
  <c r="M28" i="13"/>
  <c r="F31" i="13"/>
  <c r="E31" i="13"/>
  <c r="D31" i="13"/>
  <c r="G31" i="13"/>
  <c r="C31" i="13"/>
  <c r="I21" i="13"/>
  <c r="L21" i="13"/>
  <c r="H21" i="13"/>
  <c r="K21" i="13"/>
  <c r="J21" i="13"/>
  <c r="K25" i="13"/>
  <c r="J25" i="13"/>
  <c r="I25" i="13"/>
  <c r="L25" i="13"/>
  <c r="H25" i="13"/>
  <c r="J15" i="13"/>
  <c r="L15" i="13"/>
  <c r="I15" i="13"/>
  <c r="H15" i="13"/>
  <c r="K15" i="13"/>
  <c r="V16" i="13"/>
  <c r="R16" i="13"/>
  <c r="U16" i="13"/>
  <c r="T16" i="13"/>
  <c r="S16" i="13"/>
  <c r="L19" i="13"/>
  <c r="H19" i="13"/>
  <c r="K19" i="13"/>
  <c r="J19" i="13"/>
  <c r="I19" i="13"/>
  <c r="T20" i="13"/>
  <c r="S20" i="13"/>
  <c r="V20" i="13"/>
  <c r="R20" i="13"/>
  <c r="U20" i="13"/>
  <c r="J23" i="13"/>
  <c r="I23" i="13"/>
  <c r="L23" i="13"/>
  <c r="H23" i="13"/>
  <c r="K23" i="13"/>
  <c r="V24" i="13"/>
  <c r="R24" i="13"/>
  <c r="U24" i="13"/>
  <c r="T24" i="13"/>
  <c r="S24" i="13"/>
  <c r="L27" i="13"/>
  <c r="H27" i="13"/>
  <c r="K27" i="13"/>
  <c r="J27" i="13"/>
  <c r="I27" i="13"/>
  <c r="T28" i="13"/>
  <c r="S28" i="13"/>
  <c r="V28" i="13"/>
  <c r="R28" i="13"/>
  <c r="U28" i="13"/>
  <c r="J31" i="13"/>
  <c r="I31" i="13"/>
  <c r="L31" i="13"/>
  <c r="H31" i="13"/>
  <c r="K31" i="13"/>
  <c r="K17" i="13"/>
  <c r="J17" i="13"/>
  <c r="I17" i="13"/>
  <c r="L17" i="13"/>
  <c r="H17" i="13"/>
  <c r="S26" i="13"/>
  <c r="V26" i="13"/>
  <c r="R26" i="13"/>
  <c r="U26" i="13"/>
  <c r="T26" i="13"/>
  <c r="U30" i="13"/>
  <c r="T30" i="13"/>
  <c r="S30" i="13"/>
  <c r="V30" i="13"/>
  <c r="R30" i="13"/>
  <c r="N15" i="13"/>
  <c r="P15" i="13"/>
  <c r="Q15" i="13"/>
  <c r="M15" i="13"/>
  <c r="O15" i="13"/>
  <c r="G18" i="13"/>
  <c r="C18" i="13"/>
  <c r="E18" i="13"/>
  <c r="D18" i="13"/>
  <c r="F18" i="13"/>
  <c r="O19" i="13"/>
  <c r="Q19" i="13"/>
  <c r="M19" i="13"/>
  <c r="P19" i="13"/>
  <c r="N19" i="13"/>
  <c r="C22" i="13"/>
  <c r="E22" i="13"/>
  <c r="D22" i="13"/>
  <c r="G22" i="13"/>
  <c r="F22" i="13"/>
  <c r="Q23" i="13"/>
  <c r="M23" i="13"/>
  <c r="P23" i="13"/>
  <c r="O23" i="13"/>
  <c r="N23" i="13"/>
  <c r="G26" i="13"/>
  <c r="C26" i="13"/>
  <c r="E26" i="13"/>
  <c r="F26" i="13"/>
  <c r="D26" i="13"/>
  <c r="M27" i="13"/>
  <c r="P27" i="13"/>
  <c r="O27" i="13"/>
  <c r="N27" i="13"/>
  <c r="Q27" i="13"/>
  <c r="F30" i="13"/>
  <c r="E30" i="13"/>
  <c r="G30" i="13"/>
  <c r="D30" i="13"/>
  <c r="C30" i="13"/>
  <c r="Q31" i="13"/>
  <c r="M31" i="13"/>
  <c r="P31" i="13"/>
  <c r="N31" i="13"/>
  <c r="O31" i="13"/>
  <c r="V15" i="13"/>
  <c r="R15" i="13"/>
  <c r="U15" i="13"/>
  <c r="T15" i="13"/>
  <c r="S15" i="13"/>
  <c r="K18" i="13"/>
  <c r="J18" i="13"/>
  <c r="I18" i="13"/>
  <c r="L18" i="13"/>
  <c r="H18" i="13"/>
  <c r="S19" i="13"/>
  <c r="V19" i="13"/>
  <c r="R19" i="13"/>
  <c r="U19" i="13"/>
  <c r="T19" i="13"/>
  <c r="I22" i="13"/>
  <c r="J22" i="13"/>
  <c r="L22" i="13"/>
  <c r="H22" i="13"/>
  <c r="K22" i="13"/>
  <c r="U23" i="13"/>
  <c r="T23" i="13"/>
  <c r="S23" i="13"/>
  <c r="V23" i="13"/>
  <c r="R23" i="13"/>
  <c r="L26" i="13"/>
  <c r="K26" i="13"/>
  <c r="I26" i="13"/>
  <c r="J26" i="13"/>
  <c r="H26" i="13"/>
  <c r="S27" i="13"/>
  <c r="U27" i="13"/>
  <c r="V27" i="13"/>
  <c r="R27" i="13"/>
  <c r="T27" i="13"/>
  <c r="I30" i="13"/>
  <c r="J30" i="13"/>
  <c r="L30" i="13"/>
  <c r="H30" i="13"/>
  <c r="K30" i="13"/>
  <c r="U31" i="13"/>
  <c r="T31" i="13"/>
  <c r="S31" i="13"/>
  <c r="R31" i="13"/>
  <c r="V31" i="13"/>
  <c r="G17" i="13"/>
  <c r="C17" i="13"/>
  <c r="F17" i="13"/>
  <c r="E17" i="13"/>
  <c r="D17" i="13"/>
  <c r="O18" i="13"/>
  <c r="N18" i="13"/>
  <c r="Q18" i="13"/>
  <c r="M18" i="13"/>
  <c r="P18" i="13"/>
  <c r="E21" i="13"/>
  <c r="D21" i="13"/>
  <c r="G21" i="13"/>
  <c r="C21" i="13"/>
  <c r="F21" i="13"/>
  <c r="Q22" i="13"/>
  <c r="M22" i="13"/>
  <c r="P22" i="13"/>
  <c r="O22" i="13"/>
  <c r="N22" i="13"/>
  <c r="G25" i="13"/>
  <c r="C25" i="13"/>
  <c r="F25" i="13"/>
  <c r="E25" i="13"/>
  <c r="D25" i="13"/>
  <c r="O26" i="13"/>
  <c r="N26" i="13"/>
  <c r="Q26" i="13"/>
  <c r="M26" i="13"/>
  <c r="P26" i="13"/>
  <c r="E29" i="13"/>
  <c r="D29" i="13"/>
  <c r="G29" i="13"/>
  <c r="C29" i="13"/>
  <c r="F29" i="13"/>
  <c r="Q30" i="13"/>
  <c r="M30" i="13"/>
  <c r="P30" i="13"/>
  <c r="O30" i="13"/>
  <c r="N30" i="13"/>
  <c r="D28" i="4"/>
  <c r="L28" i="4"/>
  <c r="T28" i="4"/>
  <c r="I28" i="5"/>
  <c r="Q28" i="5"/>
  <c r="Y28" i="5"/>
  <c r="AG28" i="5"/>
  <c r="AO28" i="5"/>
  <c r="K28" i="3"/>
  <c r="H28" i="3"/>
  <c r="D28" i="3"/>
  <c r="J28" i="4"/>
  <c r="R28" i="4"/>
  <c r="F28" i="5"/>
  <c r="N28" i="5"/>
  <c r="V28" i="5"/>
  <c r="AD28" i="5"/>
  <c r="AL28" i="5"/>
  <c r="AT28" i="5"/>
  <c r="J28" i="6"/>
  <c r="L28" i="3"/>
  <c r="E28" i="5"/>
  <c r="M28" i="5"/>
  <c r="U28" i="5"/>
  <c r="AC28" i="5"/>
  <c r="AK28" i="5"/>
  <c r="AS28" i="5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H28" i="6"/>
  <c r="D28" i="5"/>
  <c r="L28" i="5"/>
  <c r="T28" i="5"/>
  <c r="AB28" i="5"/>
  <c r="AJ28" i="5"/>
  <c r="AR28" i="5"/>
  <c r="F28" i="6"/>
  <c r="N28" i="6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49" i="19"/>
  <c r="G27" i="19"/>
  <c r="F28" i="4"/>
  <c r="N28" i="4"/>
  <c r="V28" i="4"/>
  <c r="J28" i="5"/>
  <c r="R28" i="5"/>
  <c r="Z28" i="5"/>
  <c r="AH28" i="5"/>
  <c r="AP28" i="5"/>
  <c r="I32" i="12"/>
  <c r="AA28" i="5"/>
  <c r="AI28" i="5"/>
  <c r="AQ28" i="5"/>
  <c r="E28" i="4"/>
  <c r="M28" i="4"/>
  <c r="U28" i="4"/>
  <c r="G28" i="5"/>
  <c r="O28" i="5"/>
  <c r="W28" i="5"/>
  <c r="AE28" i="5"/>
  <c r="AM28" i="5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G32" i="12"/>
  <c r="O32" i="12"/>
  <c r="W32" i="12"/>
  <c r="AE32" i="12"/>
  <c r="I31" i="14"/>
  <c r="Q31" i="14"/>
  <c r="Y31" i="14"/>
  <c r="AG31" i="14"/>
  <c r="Q32" i="12"/>
  <c r="Y32" i="12"/>
  <c r="C31" i="14"/>
  <c r="K31" i="14"/>
  <c r="S31" i="14"/>
  <c r="AA31" i="14"/>
  <c r="AI31" i="14"/>
  <c r="D28" i="7"/>
  <c r="L28" i="7"/>
  <c r="T28" i="7"/>
  <c r="C29" i="8"/>
  <c r="K29" i="8"/>
  <c r="S29" i="8"/>
  <c r="F29" i="9"/>
  <c r="N29" i="9"/>
  <c r="E29" i="8"/>
  <c r="M29" i="8"/>
  <c r="U29" i="8"/>
  <c r="H29" i="9"/>
  <c r="P29" i="9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AF32" i="12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H28" i="17"/>
  <c r="P28" i="17"/>
  <c r="X16" i="20"/>
  <c r="C28" i="22"/>
  <c r="O29" i="24"/>
  <c r="V16" i="24"/>
  <c r="D16" i="24" s="1"/>
  <c r="V24" i="24"/>
  <c r="D24" i="24" s="1"/>
  <c r="Y28" i="7"/>
  <c r="AG28" i="7"/>
  <c r="J28" i="7"/>
  <c r="R28" i="7"/>
  <c r="Z28" i="7"/>
  <c r="AH28" i="7"/>
  <c r="E28" i="10"/>
  <c r="D28" i="11"/>
  <c r="C27" i="16"/>
  <c r="J28" i="17"/>
  <c r="D12" i="18"/>
  <c r="E13" i="18"/>
  <c r="D20" i="18"/>
  <c r="E21" i="18"/>
  <c r="T28" i="20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8" i="22"/>
  <c r="V12" i="24"/>
  <c r="E12" i="24" s="1"/>
  <c r="V20" i="24"/>
  <c r="E20" i="24" s="1"/>
  <c r="V28" i="24"/>
  <c r="G28" i="24" s="1"/>
  <c r="I28" i="6"/>
  <c r="E28" i="7"/>
  <c r="M28" i="7"/>
  <c r="U28" i="7"/>
  <c r="AC28" i="7"/>
  <c r="H28" i="10"/>
  <c r="L32" i="12"/>
  <c r="AB32" i="12"/>
  <c r="F31" i="14"/>
  <c r="N31" i="14"/>
  <c r="V31" i="14"/>
  <c r="AD31" i="14"/>
  <c r="E28" i="17"/>
  <c r="M28" i="17"/>
  <c r="D17" i="18"/>
  <c r="E18" i="18"/>
  <c r="D25" i="18"/>
  <c r="E26" i="18"/>
  <c r="G16" i="21"/>
  <c r="E23" i="21"/>
  <c r="U23" i="20"/>
  <c r="H25" i="21"/>
  <c r="D28" i="19"/>
  <c r="D50" i="19" s="1"/>
  <c r="C28" i="19"/>
  <c r="E28" i="19"/>
  <c r="E50" i="19" s="1"/>
  <c r="F28" i="19"/>
  <c r="F50" i="19" s="1"/>
  <c r="F31" i="15"/>
  <c r="G31" i="15"/>
  <c r="J31" i="15"/>
  <c r="D31" i="15"/>
  <c r="E31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8" i="22"/>
  <c r="V18" i="24"/>
  <c r="G18" i="24" s="1"/>
  <c r="V26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N29" i="24"/>
  <c r="V17" i="24"/>
  <c r="D17" i="24" s="1"/>
  <c r="V25" i="24"/>
  <c r="G25" i="24" s="1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U15" i="20"/>
  <c r="F16" i="21"/>
  <c r="F17" i="21"/>
  <c r="G18" i="21"/>
  <c r="I19" i="21"/>
  <c r="C21" i="21"/>
  <c r="D22" i="21"/>
  <c r="G25" i="21"/>
  <c r="X27" i="20"/>
  <c r="D28" i="22"/>
  <c r="E28" i="22"/>
  <c r="P29" i="24"/>
  <c r="V15" i="24"/>
  <c r="E15" i="24" s="1"/>
  <c r="V23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V14" i="24"/>
  <c r="D14" i="24" s="1"/>
  <c r="V22" i="24"/>
  <c r="E22" i="24" s="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8" i="22"/>
  <c r="R29" i="24"/>
  <c r="V13" i="24"/>
  <c r="G13" i="24" s="1"/>
  <c r="V21" i="24"/>
  <c r="G21" i="24" s="1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8" i="22"/>
  <c r="U29" i="24"/>
  <c r="V19" i="24"/>
  <c r="C19" i="24" s="1"/>
  <c r="V27" i="24"/>
  <c r="D27" i="24" s="1"/>
  <c r="C32" i="12"/>
  <c r="K32" i="12"/>
  <c r="S32" i="12"/>
  <c r="D32" i="12"/>
  <c r="T32" i="12"/>
  <c r="F32" i="12"/>
  <c r="N32" i="12"/>
  <c r="H32" i="12"/>
  <c r="P32" i="12"/>
  <c r="X32" i="12"/>
  <c r="U28" i="20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U11" i="20"/>
  <c r="Y15" i="20"/>
  <c r="Y23" i="20"/>
  <c r="Q29" i="24"/>
  <c r="C10" i="18"/>
  <c r="C18" i="18"/>
  <c r="C26" i="18"/>
  <c r="Y12" i="20"/>
  <c r="W14" i="20"/>
  <c r="U16" i="20"/>
  <c r="Y20" i="20"/>
  <c r="W22" i="20"/>
  <c r="C31" i="15"/>
  <c r="D10" i="18"/>
  <c r="C13" i="18"/>
  <c r="C21" i="18"/>
  <c r="W11" i="20"/>
  <c r="Y17" i="20"/>
  <c r="W19" i="20"/>
  <c r="Y25" i="20"/>
  <c r="W27" i="20"/>
  <c r="T29" i="24"/>
  <c r="E10" i="18"/>
  <c r="C16" i="18"/>
  <c r="Y14" i="20"/>
  <c r="Y22" i="20"/>
  <c r="J32" i="13" l="1"/>
  <c r="I32" i="13"/>
  <c r="L32" i="13"/>
  <c r="H32" i="13"/>
  <c r="K32" i="13"/>
  <c r="N32" i="13"/>
  <c r="Q32" i="13"/>
  <c r="M32" i="13"/>
  <c r="P32" i="13"/>
  <c r="O32" i="13"/>
  <c r="E24" i="24"/>
  <c r="F32" i="13"/>
  <c r="E32" i="13"/>
  <c r="D32" i="13"/>
  <c r="G32" i="13"/>
  <c r="C32" i="13"/>
  <c r="V32" i="13"/>
  <c r="R32" i="13"/>
  <c r="U32" i="13"/>
  <c r="T32" i="13"/>
  <c r="S32" i="13"/>
  <c r="F24" i="24"/>
  <c r="F14" i="24"/>
  <c r="C24" i="24"/>
  <c r="E14" i="24"/>
  <c r="G24" i="24"/>
  <c r="C15" i="24"/>
  <c r="F20" i="24"/>
  <c r="C20" i="24"/>
  <c r="G20" i="24"/>
  <c r="D20" i="24"/>
  <c r="E16" i="24"/>
  <c r="G14" i="24"/>
  <c r="F16" i="24"/>
  <c r="F27" i="24"/>
  <c r="G16" i="24"/>
  <c r="C14" i="24"/>
  <c r="C16" i="24"/>
  <c r="F13" i="24"/>
  <c r="E26" i="24"/>
  <c r="E27" i="24"/>
  <c r="G27" i="24"/>
  <c r="C18" i="24"/>
  <c r="D18" i="24"/>
  <c r="E18" i="24"/>
  <c r="C27" i="24"/>
  <c r="F18" i="24"/>
  <c r="F25" i="24"/>
  <c r="E27" i="18"/>
  <c r="D15" i="24"/>
  <c r="D23" i="24"/>
  <c r="C25" i="24"/>
  <c r="E23" i="24"/>
  <c r="G23" i="24"/>
  <c r="D25" i="24"/>
  <c r="V29" i="24"/>
  <c r="C29" i="24" s="1"/>
  <c r="C23" i="24"/>
  <c r="E25" i="24"/>
  <c r="F15" i="24"/>
  <c r="C26" i="24"/>
  <c r="G15" i="24"/>
  <c r="D26" i="24"/>
  <c r="C13" i="24"/>
  <c r="G26" i="24"/>
  <c r="D13" i="24"/>
  <c r="E13" i="24"/>
  <c r="C50" i="19"/>
  <c r="G28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Z28" i="20"/>
  <c r="Y28" i="20"/>
  <c r="X28" i="20"/>
  <c r="W28" i="20"/>
  <c r="H24" i="24" l="1"/>
  <c r="H20" i="24"/>
  <c r="H16" i="24"/>
  <c r="H14" i="24"/>
  <c r="H27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<sst xmlns="http://schemas.openxmlformats.org/spreadsheetml/2006/main" count="1038" uniqueCount="267">
  <si>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</si>
  <si>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</si>
  <si>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</si>
  <si>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</si>
  <si>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</si>
  <si>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</si>
  <si>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</si>
  <si>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</si>
  <si>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</si>
  <si>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</si>
  <si>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</si>
  <si>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</si>
  <si>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</si>
  <si>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</si>
  <si>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</si>
  <si>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</si>
  <si>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</si>
  <si>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</si>
  <si>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</si>
  <si>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</si>
  <si>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</si>
  <si>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</si>
  <si>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</si>
  <si>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</si>
  <si>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</si>
  <si>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</si>
  <si>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</si>
  <si>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</si>
  <si>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</si>
  <si>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</si>
  <si>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</si>
  <si>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</si>
  <si>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</si>
  <si>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</si>
  <si>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</si>
  <si>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</si>
  <si>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</si>
  <si>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</si>
  <si>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</si>
  <si>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</si>
  <si>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</si>
  <si>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</si>
  <si>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</si>
  <si>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</si>
  <si>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</si>
  <si>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</si>
  <si>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</si>
  <si>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</si>
  <si>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</si>
  <si>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</si>
  <si>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</si>
  <si>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</si>
  <si>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</si>
  <si>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</si>
  <si>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</si>
  <si>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</si>
  <si>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</si>
  <si>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</si>
  <si>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</si>
  <si>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</si>
  <si>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</si>
  <si>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</si>
  <si>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</si>
  <si>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</si>
  <si>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</si>
  <si>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</si>
  <si>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</si>
  <si>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</si>
  <si>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</si>
  <si>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</si>
  <si>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</si>
  <si>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</si>
  <si>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</si>
  <si>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</si>
  <si>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</si>
  <si>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</si>
  <si>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</si>
  <si>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</si>
  <si>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</si>
  <si>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</si>
  <si>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</si>
  <si>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</si>
  <si>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</si>
  <si>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</si>
  <si>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</si>
  <si>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</si>
  <si>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</si>
  <si>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</si>
  <si>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</si>
  <si>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</si>
  <si>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</si>
  <si>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</si>
  <si>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</si>
  <si>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</si>
  <si>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</si>
  <si>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</si>
  <si>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</si>
  <si>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</si>
  <si>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</si>
  <si>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</si>
  <si>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</si>
  <si>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</si>
  <si>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</si>
  <si>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</si>
  <si>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</si>
  <si>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</si>
  <si>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</si>
  <si>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</si>
  <si>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</si>
  <si>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</si>
  <si>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</si>
  <si>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</si>
  <si>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</si>
  <si>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</si>
  <si>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</si>
  <si>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</si>
  <si>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</si>
  <si>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</si>
  <si>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</si>
  <si>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</si>
  <si>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</si>
  <si>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</si>
  <si>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</si>
  <si>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</si>
  <si>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</si>
  <si>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</si>
  <si>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</si>
  <si>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</si>
  <si>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</si>
  <si>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</si>
  <si>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</si>
  <si>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</si>
  <si>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</si>
  <si>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</si>
  <si>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</si>
  <si>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</si>
  <si>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</si>
  <si>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</si>
  <si>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</si>
  <si>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</si>
  <si>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</si>
  <si>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</si>
  <si>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</si>
  <si>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</si>
  <si>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</si>
  <si>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</si>
  <si>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</si>
  <si>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</si>
  <si>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</si>
  <si>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</si>
  <si>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</si>
  <si>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</si>
  <si>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</si>
  <si>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</si>
  <si>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</si>
  <si>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</si>
  <si>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</si>
  <si>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</si>
  <si>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</si>
  <si>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</si>
  <si>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</si>
  <si>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</si>
  <si>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</si>
  <si>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</si>
  <si>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</si>
  <si>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</si>
  <si>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</si>
  <si>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</si>
  <si>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</si>
  <si>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</si>
  <si>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</si>
  <si>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</si>
  <si>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</si>
  <si>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</si>
  <si>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</si>
  <si>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</si>
  <si>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</si>
  <si>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</si>
  <si>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</si>
  <si>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</si>
  <si>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</si>
  <si>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</si>
  <si>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</si>
  <si>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</si>
  <si>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</si>
  <si>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</si>
  <si>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</si>
  <si>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</si>
  <si>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</si>
  <si>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</si>
  <si>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</si>
  <si>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</si>
  <si>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</si>
  <si>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</si>
  <si>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</si>
  <si>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</si>
  <si>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</si>
  <si>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</si>
  <si>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</si>
  <si>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</si>
  <si>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</si>
  <si>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</si>
  <si>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</si>
  <si>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</si>
  <si>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</si>
  <si>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</si>
  <si>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</si>
  <si>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</si>
  <si>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</si>
  <si>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</si>
  <si>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</si>
  <si>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</si>
  <si>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</si>
  <si>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</si>
  <si>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</si>
  <si>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</si>
  <si>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</si>
  <si>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</si>
  <si>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</si>
  <si>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</si>
  <si>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</si>
  <si>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</si>
  <si>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</si>
  <si>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</si>
  <si>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</si>
  <si>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</si>
  <si>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</si>
  <si>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</si>
  <si>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</si>
  <si>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</si>
  <si>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</si>
  <si>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</si>
  <si>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</si>
  <si>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</si>
  <si>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</si>
  <si>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</si>
  <si>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</si>
  <si>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</si>
  <si>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</si>
  <si>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</si>
  <si>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</si>
  <si>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</si>
  <si>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</si>
  <si>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</si>
  <si>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</si>
  <si>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</si>
  <si>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</si>
  <si>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</si>
  <si>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</si>
  <si>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</si>
  <si>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</si>
  <si>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</si>
  <si>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</si>
  <si>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</si>
  <si>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</si>
  <si>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</si>
  <si>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</si>
  <si>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</si>
  <si>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</si>
  <si>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</si>
  <si>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</si>
  <si>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</si>
  <si>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</si>
  <si>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</si>
  <si>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</si>
  <si>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Diligencias penales urgentes. U.E.</t>
  </si>
  <si>
    <t>Población provisional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</si>
</sst>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9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5" fillId="0" borderId="0" xfId="0" applyFont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0" xfId="2" applyFont="1" applyAlignment="1">
      <alignment horizontal="left" wrapText="1"/>
    </xf>
    <xf numFmtId="164" fontId="5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3" fontId="0" fillId="0" borderId="0" xfId="0" applyNumberFormat="1"/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1047751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1027780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2:11" ht="44.25" customHeight="1" thickBot="1" x14ac:dyDescent="0.25">
      <c r="B9" s="14"/>
      <c r="C9" s="63" t="s">
        <v>129</v>
      </c>
      <c r="D9" s="63"/>
      <c r="E9" s="73"/>
      <c r="F9" s="66" t="s">
        <v>128</v>
      </c>
      <c r="G9" s="63"/>
      <c r="H9" s="73"/>
      <c r="I9" s="66" t="s">
        <v>131</v>
      </c>
      <c r="J9" s="63"/>
      <c r="K9" s="73"/>
    </row>
    <row r="10" spans="2:11" ht="42" customHeight="1" thickBot="1" x14ac:dyDescent="0.25">
      <c r="B10" s="11"/>
      <c r="C10" s="16" t="s">
        <v>132</v>
      </c>
      <c r="D10" s="17" t="s">
        <v>133</v>
      </c>
      <c r="E10" s="17" t="s">
        <v>52</v>
      </c>
      <c r="F10" s="17" t="s">
        <v>132</v>
      </c>
      <c r="G10" s="17" t="s">
        <v>133</v>
      </c>
      <c r="H10" s="17" t="s">
        <v>52</v>
      </c>
      <c r="I10" s="17" t="s">
        <v>132</v>
      </c>
      <c r="J10" s="17" t="s">
        <v>133</v>
      </c>
      <c r="K10" s="17" t="s">
        <v>52</v>
      </c>
    </row>
    <row r="11" spans="2:11" ht="20.100000000000001" customHeight="1" thickBot="1" x14ac:dyDescent="0.25">
      <c r="B11" s="3" t="s">
        <v>22</v>
      </c>
      <c r="C11" s="18">
        <v>3</v>
      </c>
      <c r="D11" s="18">
        <v>0</v>
      </c>
      <c r="E11" s="18">
        <v>3</v>
      </c>
      <c r="F11" s="18">
        <v>11</v>
      </c>
      <c r="G11" s="18">
        <v>0</v>
      </c>
      <c r="H11" s="18">
        <v>11</v>
      </c>
      <c r="I11" s="18">
        <v>14</v>
      </c>
      <c r="J11" s="18">
        <v>0</v>
      </c>
      <c r="K11" s="18">
        <v>14</v>
      </c>
    </row>
    <row r="12" spans="2:11" ht="20.100000000000001" customHeight="1" thickBot="1" x14ac:dyDescent="0.25">
      <c r="B12" s="4" t="s">
        <v>23</v>
      </c>
      <c r="C12" s="19">
        <v>0</v>
      </c>
      <c r="D12" s="19">
        <v>0</v>
      </c>
      <c r="E12" s="19">
        <v>0</v>
      </c>
      <c r="F12" s="19">
        <v>3</v>
      </c>
      <c r="G12" s="19">
        <v>0</v>
      </c>
      <c r="H12" s="19">
        <v>3</v>
      </c>
      <c r="I12" s="19">
        <v>3</v>
      </c>
      <c r="J12" s="19">
        <v>0</v>
      </c>
      <c r="K12" s="19">
        <v>3</v>
      </c>
    </row>
    <row r="13" spans="2:11" ht="20.100000000000001" customHeight="1" thickBot="1" x14ac:dyDescent="0.25">
      <c r="B13" s="4" t="s">
        <v>24</v>
      </c>
      <c r="C13" s="19">
        <v>0</v>
      </c>
      <c r="D13" s="19">
        <v>0</v>
      </c>
      <c r="E13" s="19">
        <v>0</v>
      </c>
      <c r="F13" s="19">
        <v>1</v>
      </c>
      <c r="G13" s="19">
        <v>0</v>
      </c>
      <c r="H13" s="19">
        <v>1</v>
      </c>
      <c r="I13" s="19">
        <v>1</v>
      </c>
      <c r="J13" s="19">
        <v>0</v>
      </c>
      <c r="K13" s="19">
        <v>1</v>
      </c>
    </row>
    <row r="14" spans="2:11" ht="20.100000000000001" customHeight="1" thickBot="1" x14ac:dyDescent="0.25">
      <c r="B14" s="4" t="s">
        <v>25</v>
      </c>
      <c r="C14" s="19">
        <v>1</v>
      </c>
      <c r="D14" s="19">
        <v>0</v>
      </c>
      <c r="E14" s="19">
        <v>1</v>
      </c>
      <c r="F14" s="19">
        <v>1</v>
      </c>
      <c r="G14" s="19">
        <v>2</v>
      </c>
      <c r="H14" s="19">
        <v>3</v>
      </c>
      <c r="I14" s="19">
        <v>2</v>
      </c>
      <c r="J14" s="19">
        <v>2</v>
      </c>
      <c r="K14" s="19">
        <v>4</v>
      </c>
    </row>
    <row r="15" spans="2:11" ht="20.100000000000001" customHeight="1" thickBot="1" x14ac:dyDescent="0.25">
      <c r="B15" s="4" t="s">
        <v>26</v>
      </c>
      <c r="C15" s="19">
        <v>1</v>
      </c>
      <c r="D15" s="19">
        <v>0</v>
      </c>
      <c r="E15" s="19">
        <v>1</v>
      </c>
      <c r="F15" s="19">
        <v>0</v>
      </c>
      <c r="G15" s="19">
        <v>0</v>
      </c>
      <c r="H15" s="19">
        <v>0</v>
      </c>
      <c r="I15" s="19">
        <v>1</v>
      </c>
      <c r="J15" s="19">
        <v>0</v>
      </c>
      <c r="K15" s="19">
        <v>1</v>
      </c>
    </row>
    <row r="16" spans="2:11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2:11" ht="20.100000000000001" customHeight="1" thickBot="1" x14ac:dyDescent="0.25">
      <c r="B17" s="4" t="s">
        <v>28</v>
      </c>
      <c r="C17" s="19">
        <v>0</v>
      </c>
      <c r="D17" s="19">
        <v>0</v>
      </c>
      <c r="E17" s="19">
        <v>0</v>
      </c>
      <c r="F17" s="19">
        <v>2</v>
      </c>
      <c r="G17" s="19">
        <v>0</v>
      </c>
      <c r="H17" s="19">
        <v>2</v>
      </c>
      <c r="I17" s="19">
        <v>2</v>
      </c>
      <c r="J17" s="19">
        <v>0</v>
      </c>
      <c r="K17" s="19">
        <v>2</v>
      </c>
    </row>
    <row r="18" spans="2:11" ht="20.100000000000001" customHeight="1" thickBot="1" x14ac:dyDescent="0.25">
      <c r="B18" s="4" t="s">
        <v>29</v>
      </c>
      <c r="C18" s="19">
        <v>1</v>
      </c>
      <c r="D18" s="19">
        <v>0</v>
      </c>
      <c r="E18" s="19">
        <v>1</v>
      </c>
      <c r="F18" s="19">
        <v>0</v>
      </c>
      <c r="G18" s="19">
        <v>0</v>
      </c>
      <c r="H18" s="19">
        <v>0</v>
      </c>
      <c r="I18" s="19">
        <v>1</v>
      </c>
      <c r="J18" s="19">
        <v>0</v>
      </c>
      <c r="K18" s="19">
        <v>1</v>
      </c>
    </row>
    <row r="19" spans="2:11" ht="20.100000000000001" customHeight="1" thickBot="1" x14ac:dyDescent="0.25">
      <c r="B19" s="4" t="s">
        <v>30</v>
      </c>
      <c r="C19" s="19">
        <v>6</v>
      </c>
      <c r="D19" s="19">
        <v>3</v>
      </c>
      <c r="E19" s="19">
        <v>9</v>
      </c>
      <c r="F19" s="19">
        <v>7</v>
      </c>
      <c r="G19" s="19">
        <v>6</v>
      </c>
      <c r="H19" s="19">
        <v>13</v>
      </c>
      <c r="I19" s="19">
        <v>13</v>
      </c>
      <c r="J19" s="19">
        <v>9</v>
      </c>
      <c r="K19" s="19">
        <v>22</v>
      </c>
    </row>
    <row r="20" spans="2:11" ht="20.100000000000001" customHeight="1" thickBot="1" x14ac:dyDescent="0.25">
      <c r="B20" s="4" t="s">
        <v>31</v>
      </c>
      <c r="C20" s="19">
        <v>8</v>
      </c>
      <c r="D20" s="19">
        <v>2</v>
      </c>
      <c r="E20" s="19">
        <v>10</v>
      </c>
      <c r="F20" s="19">
        <v>6</v>
      </c>
      <c r="G20" s="19">
        <v>1</v>
      </c>
      <c r="H20" s="19">
        <v>7</v>
      </c>
      <c r="I20" s="19">
        <v>14</v>
      </c>
      <c r="J20" s="19">
        <v>3</v>
      </c>
      <c r="K20" s="19">
        <v>17</v>
      </c>
    </row>
    <row r="21" spans="2:11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  <c r="F21" s="19">
        <v>2</v>
      </c>
      <c r="G21" s="19">
        <v>0</v>
      </c>
      <c r="H21" s="19">
        <v>2</v>
      </c>
      <c r="I21" s="19">
        <v>2</v>
      </c>
      <c r="J21" s="19">
        <v>0</v>
      </c>
      <c r="K21" s="19">
        <v>2</v>
      </c>
    </row>
    <row r="22" spans="2:11" ht="20.100000000000001" customHeight="1" thickBot="1" x14ac:dyDescent="0.25">
      <c r="B22" s="4" t="s">
        <v>33</v>
      </c>
      <c r="C22" s="19">
        <v>2</v>
      </c>
      <c r="D22" s="19">
        <v>0</v>
      </c>
      <c r="E22" s="19">
        <v>2</v>
      </c>
      <c r="F22" s="19">
        <v>0</v>
      </c>
      <c r="G22" s="19">
        <v>0</v>
      </c>
      <c r="H22" s="19">
        <v>0</v>
      </c>
      <c r="I22" s="19">
        <v>2</v>
      </c>
      <c r="J22" s="19">
        <v>0</v>
      </c>
      <c r="K22" s="19">
        <v>2</v>
      </c>
    </row>
    <row r="23" spans="2:11" ht="20.100000000000001" customHeight="1" thickBot="1" x14ac:dyDescent="0.25">
      <c r="B23" s="4" t="s">
        <v>34</v>
      </c>
      <c r="C23" s="19">
        <v>1</v>
      </c>
      <c r="D23" s="19">
        <v>1</v>
      </c>
      <c r="E23" s="19">
        <v>2</v>
      </c>
      <c r="F23" s="19">
        <v>5</v>
      </c>
      <c r="G23" s="19">
        <v>3</v>
      </c>
      <c r="H23" s="19">
        <v>8</v>
      </c>
      <c r="I23" s="19">
        <v>6</v>
      </c>
      <c r="J23" s="19">
        <v>4</v>
      </c>
      <c r="K23" s="19">
        <v>10</v>
      </c>
    </row>
    <row r="24" spans="2:11" ht="20.100000000000001" customHeight="1" thickBot="1" x14ac:dyDescent="0.25">
      <c r="B24" s="4" t="s">
        <v>35</v>
      </c>
      <c r="C24" s="19">
        <v>1</v>
      </c>
      <c r="D24" s="19">
        <v>0</v>
      </c>
      <c r="E24" s="19">
        <v>1</v>
      </c>
      <c r="F24" s="19">
        <v>1</v>
      </c>
      <c r="G24" s="19">
        <v>0</v>
      </c>
      <c r="H24" s="19">
        <v>1</v>
      </c>
      <c r="I24" s="19">
        <v>2</v>
      </c>
      <c r="J24" s="19">
        <v>0</v>
      </c>
      <c r="K24" s="19">
        <v>2</v>
      </c>
    </row>
    <row r="25" spans="2:11" ht="20.100000000000001" customHeight="1" thickBot="1" x14ac:dyDescent="0.25">
      <c r="B25" s="4" t="s">
        <v>36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</row>
    <row r="26" spans="2:11" ht="20.100000000000001" customHeight="1" thickBot="1" x14ac:dyDescent="0.25">
      <c r="B26" s="5" t="s">
        <v>37</v>
      </c>
      <c r="C26" s="19">
        <v>0</v>
      </c>
      <c r="D26" s="19">
        <v>0</v>
      </c>
      <c r="E26" s="19">
        <v>0</v>
      </c>
      <c r="F26" s="19">
        <v>1</v>
      </c>
      <c r="G26" s="19">
        <v>0</v>
      </c>
      <c r="H26" s="19">
        <v>1</v>
      </c>
      <c r="I26" s="19">
        <v>1</v>
      </c>
      <c r="J26" s="19">
        <v>0</v>
      </c>
      <c r="K26" s="19">
        <v>1</v>
      </c>
    </row>
    <row r="27" spans="2:11" ht="20.100000000000001" customHeight="1" thickBot="1" x14ac:dyDescent="0.25">
      <c r="B27" s="6" t="s">
        <v>38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</row>
    <row r="28" spans="2:11" ht="20.100000000000001" customHeight="1" thickBot="1" x14ac:dyDescent="0.25">
      <c r="B28" s="7" t="s">
        <v>39</v>
      </c>
      <c r="C28" s="9">
        <f>SUM(C11:C27)</f>
        <v>24</v>
      </c>
      <c r="D28" s="9">
        <f t="shared" ref="D28:K28" si="0">SUM(D11:D27)</f>
        <v>6</v>
      </c>
      <c r="E28" s="9">
        <f t="shared" si="0"/>
        <v>30</v>
      </c>
      <c r="F28" s="9">
        <f t="shared" si="0"/>
        <v>40</v>
      </c>
      <c r="G28" s="9">
        <f t="shared" si="0"/>
        <v>12</v>
      </c>
      <c r="H28" s="9">
        <f t="shared" si="0"/>
        <v>52</v>
      </c>
      <c r="I28" s="9">
        <f t="shared" si="0"/>
        <v>64</v>
      </c>
      <c r="J28" s="9">
        <f t="shared" si="0"/>
        <v>18</v>
      </c>
      <c r="K28" s="9">
        <f t="shared" si="0"/>
        <v>82</v>
      </c>
    </row>
    <row r="29" spans="2:11" x14ac:dyDescent="0.2">
      <c r="C29" s="54"/>
      <c r="D29" s="54"/>
      <c r="E29" s="54"/>
      <c r="F29" s="54"/>
      <c r="G29" s="54"/>
      <c r="H29" s="54"/>
      <c r="I29" s="54"/>
      <c r="J29" s="54"/>
      <c r="K29" s="54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4"/>
      <c r="C9" s="77" t="s">
        <v>134</v>
      </c>
      <c r="D9" s="77"/>
      <c r="E9" s="77"/>
    </row>
    <row r="10" spans="2:5" ht="42.75" customHeight="1" thickBot="1" x14ac:dyDescent="0.25">
      <c r="B10" s="11"/>
      <c r="C10" s="21" t="s">
        <v>129</v>
      </c>
      <c r="D10" s="21" t="s">
        <v>128</v>
      </c>
      <c r="E10" s="21" t="s">
        <v>52</v>
      </c>
    </row>
    <row r="11" spans="2:5" ht="20.100000000000001" customHeight="1" thickBot="1" x14ac:dyDescent="0.25">
      <c r="B11" s="3" t="s">
        <v>22</v>
      </c>
      <c r="C11" s="18">
        <v>0</v>
      </c>
      <c r="D11" s="18">
        <v>0</v>
      </c>
      <c r="E11" s="18">
        <v>0</v>
      </c>
    </row>
    <row r="12" spans="2:5" ht="20.100000000000001" customHeight="1" thickBot="1" x14ac:dyDescent="0.25">
      <c r="B12" s="4" t="s">
        <v>23</v>
      </c>
      <c r="C12" s="19">
        <v>0</v>
      </c>
      <c r="D12" s="19">
        <v>0</v>
      </c>
      <c r="E12" s="19">
        <v>0</v>
      </c>
    </row>
    <row r="13" spans="2:5" ht="20.100000000000001" customHeight="1" thickBot="1" x14ac:dyDescent="0.25">
      <c r="B13" s="4" t="s">
        <v>24</v>
      </c>
      <c r="C13" s="19">
        <v>0</v>
      </c>
      <c r="D13" s="19">
        <v>0</v>
      </c>
      <c r="E13" s="19">
        <v>0</v>
      </c>
    </row>
    <row r="14" spans="2:5" ht="20.100000000000001" customHeight="1" thickBot="1" x14ac:dyDescent="0.25">
      <c r="B14" s="4" t="s">
        <v>25</v>
      </c>
      <c r="C14" s="19">
        <v>0</v>
      </c>
      <c r="D14" s="19">
        <v>0</v>
      </c>
      <c r="E14" s="19">
        <v>0</v>
      </c>
    </row>
    <row r="15" spans="2:5" ht="20.100000000000001" customHeight="1" thickBot="1" x14ac:dyDescent="0.25">
      <c r="B15" s="4" t="s">
        <v>26</v>
      </c>
      <c r="C15" s="19">
        <v>0</v>
      </c>
      <c r="D15" s="19">
        <v>0</v>
      </c>
      <c r="E15" s="19">
        <v>0</v>
      </c>
    </row>
    <row r="16" spans="2:5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</row>
    <row r="17" spans="2:5" ht="20.100000000000001" customHeight="1" thickBot="1" x14ac:dyDescent="0.25">
      <c r="B17" s="4" t="s">
        <v>28</v>
      </c>
      <c r="C17" s="19">
        <v>0</v>
      </c>
      <c r="D17" s="19">
        <v>0</v>
      </c>
      <c r="E17" s="19">
        <v>0</v>
      </c>
    </row>
    <row r="18" spans="2:5" ht="20.100000000000001" customHeight="1" thickBot="1" x14ac:dyDescent="0.25">
      <c r="B18" s="4" t="s">
        <v>29</v>
      </c>
      <c r="C18" s="19">
        <v>0</v>
      </c>
      <c r="D18" s="19">
        <v>0</v>
      </c>
      <c r="E18" s="19">
        <v>0</v>
      </c>
    </row>
    <row r="19" spans="2:5" ht="20.100000000000001" customHeight="1" thickBot="1" x14ac:dyDescent="0.25">
      <c r="B19" s="4" t="s">
        <v>30</v>
      </c>
      <c r="C19" s="19">
        <v>1</v>
      </c>
      <c r="D19" s="19">
        <v>3</v>
      </c>
      <c r="E19" s="19">
        <v>4</v>
      </c>
    </row>
    <row r="20" spans="2:5" ht="20.100000000000001" customHeight="1" thickBot="1" x14ac:dyDescent="0.25">
      <c r="B20" s="4" t="s">
        <v>31</v>
      </c>
      <c r="C20" s="19">
        <v>2</v>
      </c>
      <c r="D20" s="19">
        <v>2</v>
      </c>
      <c r="E20" s="19">
        <v>4</v>
      </c>
    </row>
    <row r="21" spans="2:5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33</v>
      </c>
      <c r="C22" s="19">
        <v>0</v>
      </c>
      <c r="D22" s="19">
        <v>0</v>
      </c>
      <c r="E22" s="19">
        <v>0</v>
      </c>
    </row>
    <row r="23" spans="2:5" ht="20.100000000000001" customHeight="1" thickBot="1" x14ac:dyDescent="0.25">
      <c r="B23" s="4" t="s">
        <v>34</v>
      </c>
      <c r="C23" s="19">
        <v>2</v>
      </c>
      <c r="D23" s="19">
        <v>1</v>
      </c>
      <c r="E23" s="19">
        <v>3</v>
      </c>
    </row>
    <row r="24" spans="2:5" ht="20.100000000000001" customHeight="1" thickBot="1" x14ac:dyDescent="0.25">
      <c r="B24" s="4" t="s">
        <v>35</v>
      </c>
      <c r="C24" s="19">
        <v>0</v>
      </c>
      <c r="D24" s="19">
        <v>0</v>
      </c>
      <c r="E24" s="19">
        <v>0</v>
      </c>
    </row>
    <row r="25" spans="2:5" ht="20.100000000000001" customHeight="1" thickBot="1" x14ac:dyDescent="0.25">
      <c r="B25" s="4" t="s">
        <v>36</v>
      </c>
      <c r="C25" s="19">
        <v>1</v>
      </c>
      <c r="D25" s="19">
        <v>0</v>
      </c>
      <c r="E25" s="19">
        <v>1</v>
      </c>
    </row>
    <row r="26" spans="2:5" ht="20.100000000000001" customHeight="1" thickBot="1" x14ac:dyDescent="0.25">
      <c r="B26" s="5" t="s">
        <v>37</v>
      </c>
      <c r="C26" s="19">
        <v>0</v>
      </c>
      <c r="D26" s="19">
        <v>0</v>
      </c>
      <c r="E26" s="19">
        <v>0</v>
      </c>
    </row>
    <row r="27" spans="2:5" ht="20.100000000000001" customHeight="1" thickBot="1" x14ac:dyDescent="0.25">
      <c r="B27" s="6" t="s">
        <v>38</v>
      </c>
      <c r="C27" s="20">
        <v>0</v>
      </c>
      <c r="D27" s="20">
        <v>0</v>
      </c>
      <c r="E27" s="20">
        <v>0</v>
      </c>
    </row>
    <row r="28" spans="2:5" ht="20.100000000000001" customHeight="1" thickBot="1" x14ac:dyDescent="0.25">
      <c r="B28" s="7" t="s">
        <v>39</v>
      </c>
      <c r="C28" s="9">
        <f>SUM(C11:C27)</f>
        <v>6</v>
      </c>
      <c r="D28" s="9">
        <f>SUM(D11:D27)</f>
        <v>6</v>
      </c>
      <c r="E28" s="9">
        <f>SUM(E11:E27)</f>
        <v>12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4"/>
      <c r="C12" s="77" t="s">
        <v>135</v>
      </c>
      <c r="D12" s="77"/>
      <c r="E12" s="77"/>
      <c r="F12" s="77"/>
      <c r="G12" s="77"/>
      <c r="H12" s="77" t="s">
        <v>136</v>
      </c>
      <c r="I12" s="77"/>
      <c r="J12" s="77"/>
      <c r="K12" s="77"/>
      <c r="L12" s="77"/>
      <c r="M12" s="77" t="s">
        <v>137</v>
      </c>
      <c r="N12" s="77"/>
      <c r="O12" s="77"/>
      <c r="P12" s="77"/>
      <c r="Q12" s="77"/>
      <c r="R12" s="77" t="s">
        <v>138</v>
      </c>
      <c r="S12" s="77"/>
      <c r="T12" s="77"/>
      <c r="U12" s="77"/>
      <c r="V12" s="77"/>
      <c r="W12" s="77" t="s">
        <v>139</v>
      </c>
      <c r="X12" s="77"/>
      <c r="Y12" s="77"/>
      <c r="Z12" s="77"/>
      <c r="AA12" s="77"/>
      <c r="AB12" s="77" t="s">
        <v>52</v>
      </c>
      <c r="AC12" s="77"/>
      <c r="AD12" s="77"/>
      <c r="AE12" s="77"/>
      <c r="AF12" s="77"/>
    </row>
    <row r="13" spans="2:32" ht="28.5" customHeight="1" x14ac:dyDescent="0.2">
      <c r="B13" s="23"/>
      <c r="C13" s="78" t="s">
        <v>77</v>
      </c>
      <c r="D13" s="78" t="s">
        <v>140</v>
      </c>
      <c r="E13" s="78"/>
      <c r="F13" s="78"/>
      <c r="G13" s="78" t="s">
        <v>141</v>
      </c>
      <c r="H13" s="78" t="s">
        <v>77</v>
      </c>
      <c r="I13" s="78" t="s">
        <v>140</v>
      </c>
      <c r="J13" s="78"/>
      <c r="K13" s="78"/>
      <c r="L13" s="78" t="s">
        <v>141</v>
      </c>
      <c r="M13" s="78" t="s">
        <v>77</v>
      </c>
      <c r="N13" s="78" t="s">
        <v>140</v>
      </c>
      <c r="O13" s="78"/>
      <c r="P13" s="78"/>
      <c r="Q13" s="78" t="s">
        <v>141</v>
      </c>
      <c r="R13" s="78" t="s">
        <v>77</v>
      </c>
      <c r="S13" s="78" t="s">
        <v>140</v>
      </c>
      <c r="T13" s="78"/>
      <c r="U13" s="78"/>
      <c r="V13" s="78" t="s">
        <v>141</v>
      </c>
      <c r="W13" s="78" t="s">
        <v>77</v>
      </c>
      <c r="X13" s="78" t="s">
        <v>140</v>
      </c>
      <c r="Y13" s="78"/>
      <c r="Z13" s="78"/>
      <c r="AA13" s="78" t="s">
        <v>141</v>
      </c>
      <c r="AB13" s="78" t="s">
        <v>77</v>
      </c>
      <c r="AC13" s="78" t="s">
        <v>140</v>
      </c>
      <c r="AD13" s="78"/>
      <c r="AE13" s="78"/>
      <c r="AF13" s="78" t="s">
        <v>141</v>
      </c>
    </row>
    <row r="14" spans="2:32" ht="28.5" customHeight="1" thickBot="1" x14ac:dyDescent="0.25">
      <c r="B14" s="11"/>
      <c r="C14" s="78"/>
      <c r="D14" s="25" t="s">
        <v>142</v>
      </c>
      <c r="E14" s="25" t="s">
        <v>143</v>
      </c>
      <c r="F14" s="25" t="s">
        <v>144</v>
      </c>
      <c r="G14" s="78"/>
      <c r="H14" s="78"/>
      <c r="I14" s="25" t="s">
        <v>142</v>
      </c>
      <c r="J14" s="25" t="s">
        <v>143</v>
      </c>
      <c r="K14" s="25" t="s">
        <v>144</v>
      </c>
      <c r="L14" s="78"/>
      <c r="M14" s="78"/>
      <c r="N14" s="25" t="s">
        <v>142</v>
      </c>
      <c r="O14" s="25" t="s">
        <v>143</v>
      </c>
      <c r="P14" s="25" t="s">
        <v>144</v>
      </c>
      <c r="Q14" s="78"/>
      <c r="R14" s="78"/>
      <c r="S14" s="25" t="s">
        <v>142</v>
      </c>
      <c r="T14" s="25" t="s">
        <v>143</v>
      </c>
      <c r="U14" s="25" t="s">
        <v>144</v>
      </c>
      <c r="V14" s="78"/>
      <c r="W14" s="78"/>
      <c r="X14" s="25" t="s">
        <v>142</v>
      </c>
      <c r="Y14" s="25" t="s">
        <v>143</v>
      </c>
      <c r="Z14" s="25" t="s">
        <v>144</v>
      </c>
      <c r="AA14" s="78"/>
      <c r="AB14" s="78"/>
      <c r="AC14" s="25" t="s">
        <v>142</v>
      </c>
      <c r="AD14" s="25" t="s">
        <v>143</v>
      </c>
      <c r="AE14" s="25" t="s">
        <v>144</v>
      </c>
      <c r="AF14" s="78"/>
    </row>
    <row r="15" spans="2:32" ht="20.100000000000001" customHeight="1" thickBot="1" x14ac:dyDescent="0.25">
      <c r="B15" s="3" t="s">
        <v>22</v>
      </c>
      <c r="C15" s="18">
        <v>2261</v>
      </c>
      <c r="D15" s="18">
        <v>22</v>
      </c>
      <c r="E15" s="18">
        <v>1766</v>
      </c>
      <c r="F15" s="18">
        <v>473</v>
      </c>
      <c r="G15" s="18">
        <v>0</v>
      </c>
      <c r="H15" s="18">
        <v>3</v>
      </c>
      <c r="I15" s="18">
        <v>0</v>
      </c>
      <c r="J15" s="18">
        <v>2</v>
      </c>
      <c r="K15" s="18">
        <v>1</v>
      </c>
      <c r="L15" s="18">
        <v>0</v>
      </c>
      <c r="M15" s="18">
        <v>123</v>
      </c>
      <c r="N15" s="18">
        <v>0</v>
      </c>
      <c r="O15" s="18">
        <v>120</v>
      </c>
      <c r="P15" s="18">
        <v>3</v>
      </c>
      <c r="Q15" s="18">
        <v>0</v>
      </c>
      <c r="R15" s="18">
        <v>56</v>
      </c>
      <c r="S15" s="18">
        <v>0</v>
      </c>
      <c r="T15" s="18">
        <v>56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2443</v>
      </c>
      <c r="AC15" s="18">
        <v>22</v>
      </c>
      <c r="AD15" s="18">
        <v>1944</v>
      </c>
      <c r="AE15" s="18">
        <v>477</v>
      </c>
      <c r="AF15" s="18">
        <v>0</v>
      </c>
    </row>
    <row r="16" spans="2:32" ht="20.100000000000001" customHeight="1" thickBot="1" x14ac:dyDescent="0.25">
      <c r="B16" s="4" t="s">
        <v>23</v>
      </c>
      <c r="C16" s="19">
        <v>264</v>
      </c>
      <c r="D16" s="19">
        <v>0</v>
      </c>
      <c r="E16" s="19">
        <v>223</v>
      </c>
      <c r="F16" s="19">
        <v>41</v>
      </c>
      <c r="G16" s="19">
        <v>0</v>
      </c>
      <c r="H16" s="19">
        <v>3</v>
      </c>
      <c r="I16" s="19">
        <v>0</v>
      </c>
      <c r="J16" s="19">
        <v>3</v>
      </c>
      <c r="K16" s="19">
        <v>0</v>
      </c>
      <c r="L16" s="19">
        <v>0</v>
      </c>
      <c r="M16" s="19">
        <v>3</v>
      </c>
      <c r="N16" s="19">
        <v>0</v>
      </c>
      <c r="O16" s="19">
        <v>3</v>
      </c>
      <c r="P16" s="19">
        <v>0</v>
      </c>
      <c r="Q16" s="19">
        <v>0</v>
      </c>
      <c r="R16" s="19">
        <v>19</v>
      </c>
      <c r="S16" s="19">
        <v>0</v>
      </c>
      <c r="T16" s="19">
        <v>19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289</v>
      </c>
      <c r="AC16" s="19">
        <v>0</v>
      </c>
      <c r="AD16" s="19">
        <v>248</v>
      </c>
      <c r="AE16" s="19">
        <v>41</v>
      </c>
      <c r="AF16" s="19">
        <v>0</v>
      </c>
    </row>
    <row r="17" spans="2:32" ht="20.100000000000001" customHeight="1" thickBot="1" x14ac:dyDescent="0.25">
      <c r="B17" s="4" t="s">
        <v>24</v>
      </c>
      <c r="C17" s="19">
        <v>217</v>
      </c>
      <c r="D17" s="19">
        <v>3</v>
      </c>
      <c r="E17" s="19">
        <v>155</v>
      </c>
      <c r="F17" s="19">
        <v>59</v>
      </c>
      <c r="G17" s="19">
        <v>0</v>
      </c>
      <c r="H17" s="19">
        <v>2</v>
      </c>
      <c r="I17" s="19">
        <v>0</v>
      </c>
      <c r="J17" s="19">
        <v>2</v>
      </c>
      <c r="K17" s="19">
        <v>0</v>
      </c>
      <c r="L17" s="19">
        <v>0</v>
      </c>
      <c r="M17" s="19">
        <v>3</v>
      </c>
      <c r="N17" s="19">
        <v>0</v>
      </c>
      <c r="O17" s="19">
        <v>3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222</v>
      </c>
      <c r="AC17" s="19">
        <v>3</v>
      </c>
      <c r="AD17" s="19">
        <v>160</v>
      </c>
      <c r="AE17" s="19">
        <v>59</v>
      </c>
      <c r="AF17" s="19">
        <v>0</v>
      </c>
    </row>
    <row r="18" spans="2:32" ht="20.100000000000001" customHeight="1" thickBot="1" x14ac:dyDescent="0.25">
      <c r="B18" s="4" t="s">
        <v>25</v>
      </c>
      <c r="C18" s="19">
        <v>449</v>
      </c>
      <c r="D18" s="19">
        <v>0</v>
      </c>
      <c r="E18" s="19">
        <v>389</v>
      </c>
      <c r="F18" s="19">
        <v>60</v>
      </c>
      <c r="G18" s="19">
        <v>1</v>
      </c>
      <c r="H18" s="19">
        <v>4</v>
      </c>
      <c r="I18" s="19">
        <v>0</v>
      </c>
      <c r="J18" s="19">
        <v>4</v>
      </c>
      <c r="K18" s="19">
        <v>0</v>
      </c>
      <c r="L18" s="19">
        <v>0</v>
      </c>
      <c r="M18" s="19">
        <v>7</v>
      </c>
      <c r="N18" s="19">
        <v>0</v>
      </c>
      <c r="O18" s="19">
        <v>7</v>
      </c>
      <c r="P18" s="19">
        <v>0</v>
      </c>
      <c r="Q18" s="19">
        <v>0</v>
      </c>
      <c r="R18" s="19">
        <v>1</v>
      </c>
      <c r="S18" s="19">
        <v>0</v>
      </c>
      <c r="T18" s="19">
        <v>1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461</v>
      </c>
      <c r="AC18" s="19">
        <v>0</v>
      </c>
      <c r="AD18" s="19">
        <v>401</v>
      </c>
      <c r="AE18" s="19">
        <v>60</v>
      </c>
      <c r="AF18" s="19">
        <v>1</v>
      </c>
    </row>
    <row r="19" spans="2:32" ht="20.100000000000001" customHeight="1" thickBot="1" x14ac:dyDescent="0.25">
      <c r="B19" s="4" t="s">
        <v>26</v>
      </c>
      <c r="C19" s="19">
        <v>444</v>
      </c>
      <c r="D19" s="19">
        <v>7</v>
      </c>
      <c r="E19" s="19">
        <v>331</v>
      </c>
      <c r="F19" s="19">
        <v>106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41</v>
      </c>
      <c r="N19" s="19">
        <v>0</v>
      </c>
      <c r="O19" s="19">
        <v>34</v>
      </c>
      <c r="P19" s="19">
        <v>7</v>
      </c>
      <c r="Q19" s="19">
        <v>0</v>
      </c>
      <c r="R19" s="19">
        <v>60</v>
      </c>
      <c r="S19" s="19">
        <v>0</v>
      </c>
      <c r="T19" s="19">
        <v>60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545</v>
      </c>
      <c r="AC19" s="19">
        <v>7</v>
      </c>
      <c r="AD19" s="19">
        <v>425</v>
      </c>
      <c r="AE19" s="19">
        <v>113</v>
      </c>
      <c r="AF19" s="19">
        <v>0</v>
      </c>
    </row>
    <row r="20" spans="2:32" ht="20.100000000000001" customHeight="1" thickBot="1" x14ac:dyDescent="0.25">
      <c r="B20" s="4" t="s">
        <v>27</v>
      </c>
      <c r="C20" s="19">
        <v>113</v>
      </c>
      <c r="D20" s="19">
        <v>0</v>
      </c>
      <c r="E20" s="19">
        <v>69</v>
      </c>
      <c r="F20" s="19">
        <v>44</v>
      </c>
      <c r="G20" s="19">
        <v>0</v>
      </c>
      <c r="H20" s="19">
        <v>3</v>
      </c>
      <c r="I20" s="19">
        <v>0</v>
      </c>
      <c r="J20" s="19">
        <v>3</v>
      </c>
      <c r="K20" s="19">
        <v>0</v>
      </c>
      <c r="L20" s="19">
        <v>0</v>
      </c>
      <c r="M20" s="19">
        <v>7</v>
      </c>
      <c r="N20" s="19">
        <v>0</v>
      </c>
      <c r="O20" s="19">
        <v>6</v>
      </c>
      <c r="P20" s="19">
        <v>1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2</v>
      </c>
      <c r="X20" s="19">
        <v>0</v>
      </c>
      <c r="Y20" s="19">
        <v>0</v>
      </c>
      <c r="Z20" s="19">
        <v>2</v>
      </c>
      <c r="AA20" s="19">
        <v>0</v>
      </c>
      <c r="AB20" s="19">
        <v>125</v>
      </c>
      <c r="AC20" s="19">
        <v>0</v>
      </c>
      <c r="AD20" s="19">
        <v>78</v>
      </c>
      <c r="AE20" s="19">
        <v>47</v>
      </c>
      <c r="AF20" s="19">
        <v>0</v>
      </c>
    </row>
    <row r="21" spans="2:32" ht="20.100000000000001" customHeight="1" thickBot="1" x14ac:dyDescent="0.25">
      <c r="B21" s="4" t="s">
        <v>28</v>
      </c>
      <c r="C21" s="19">
        <v>461</v>
      </c>
      <c r="D21" s="19">
        <v>0</v>
      </c>
      <c r="E21" s="19">
        <v>336</v>
      </c>
      <c r="F21" s="19">
        <v>125</v>
      </c>
      <c r="G21" s="19">
        <v>0</v>
      </c>
      <c r="H21" s="19">
        <v>1</v>
      </c>
      <c r="I21" s="19">
        <v>0</v>
      </c>
      <c r="J21" s="19">
        <v>0</v>
      </c>
      <c r="K21" s="19">
        <v>1</v>
      </c>
      <c r="L21" s="19">
        <v>0</v>
      </c>
      <c r="M21" s="19">
        <v>14</v>
      </c>
      <c r="N21" s="19">
        <v>0</v>
      </c>
      <c r="O21" s="19">
        <v>12</v>
      </c>
      <c r="P21" s="19">
        <v>2</v>
      </c>
      <c r="Q21" s="19">
        <v>0</v>
      </c>
      <c r="R21" s="19">
        <v>5</v>
      </c>
      <c r="S21" s="19">
        <v>0</v>
      </c>
      <c r="T21" s="19">
        <v>5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481</v>
      </c>
      <c r="AC21" s="19">
        <v>0</v>
      </c>
      <c r="AD21" s="19">
        <v>353</v>
      </c>
      <c r="AE21" s="19">
        <v>128</v>
      </c>
      <c r="AF21" s="19">
        <v>0</v>
      </c>
    </row>
    <row r="22" spans="2:32" ht="20.100000000000001" customHeight="1" thickBot="1" x14ac:dyDescent="0.25">
      <c r="B22" s="4" t="s">
        <v>29</v>
      </c>
      <c r="C22" s="19">
        <v>528</v>
      </c>
      <c r="D22" s="19">
        <v>0</v>
      </c>
      <c r="E22" s="19">
        <v>397</v>
      </c>
      <c r="F22" s="19">
        <v>131</v>
      </c>
      <c r="G22" s="19">
        <v>0</v>
      </c>
      <c r="H22" s="19">
        <v>1</v>
      </c>
      <c r="I22" s="19">
        <v>0</v>
      </c>
      <c r="J22" s="19">
        <v>0</v>
      </c>
      <c r="K22" s="19">
        <v>1</v>
      </c>
      <c r="L22" s="19">
        <v>0</v>
      </c>
      <c r="M22" s="19">
        <v>6</v>
      </c>
      <c r="N22" s="19">
        <v>0</v>
      </c>
      <c r="O22" s="19">
        <v>6</v>
      </c>
      <c r="P22" s="19">
        <v>0</v>
      </c>
      <c r="Q22" s="19">
        <v>0</v>
      </c>
      <c r="R22" s="19">
        <v>4</v>
      </c>
      <c r="S22" s="19">
        <v>0</v>
      </c>
      <c r="T22" s="19">
        <v>4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539</v>
      </c>
      <c r="AC22" s="19">
        <v>0</v>
      </c>
      <c r="AD22" s="19">
        <v>407</v>
      </c>
      <c r="AE22" s="19">
        <v>132</v>
      </c>
      <c r="AF22" s="19">
        <v>0</v>
      </c>
    </row>
    <row r="23" spans="2:32" ht="20.100000000000001" customHeight="1" thickBot="1" x14ac:dyDescent="0.25">
      <c r="B23" s="4" t="s">
        <v>30</v>
      </c>
      <c r="C23" s="19">
        <v>1628</v>
      </c>
      <c r="D23" s="19">
        <v>2</v>
      </c>
      <c r="E23" s="19">
        <v>755</v>
      </c>
      <c r="F23" s="19">
        <v>871</v>
      </c>
      <c r="G23" s="19">
        <v>0</v>
      </c>
      <c r="H23" s="19">
        <v>2</v>
      </c>
      <c r="I23" s="19">
        <v>0</v>
      </c>
      <c r="J23" s="19">
        <v>1</v>
      </c>
      <c r="K23" s="19">
        <v>1</v>
      </c>
      <c r="L23" s="19">
        <v>0</v>
      </c>
      <c r="M23" s="19">
        <v>20</v>
      </c>
      <c r="N23" s="19">
        <v>0</v>
      </c>
      <c r="O23" s="19">
        <v>17</v>
      </c>
      <c r="P23" s="19">
        <v>3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1650</v>
      </c>
      <c r="AC23" s="19">
        <v>2</v>
      </c>
      <c r="AD23" s="19">
        <v>773</v>
      </c>
      <c r="AE23" s="19">
        <v>875</v>
      </c>
      <c r="AF23" s="19">
        <v>0</v>
      </c>
    </row>
    <row r="24" spans="2:32" ht="20.100000000000001" customHeight="1" thickBot="1" x14ac:dyDescent="0.25">
      <c r="B24" s="4" t="s">
        <v>31</v>
      </c>
      <c r="C24" s="19">
        <v>1394</v>
      </c>
      <c r="D24" s="19">
        <v>13</v>
      </c>
      <c r="E24" s="19">
        <v>1100</v>
      </c>
      <c r="F24" s="19">
        <v>281</v>
      </c>
      <c r="G24" s="19">
        <v>0</v>
      </c>
      <c r="H24" s="19">
        <v>1</v>
      </c>
      <c r="I24" s="19">
        <v>0</v>
      </c>
      <c r="J24" s="19">
        <v>0</v>
      </c>
      <c r="K24" s="19">
        <v>1</v>
      </c>
      <c r="L24" s="19">
        <v>0</v>
      </c>
      <c r="M24" s="19">
        <v>67</v>
      </c>
      <c r="N24" s="19">
        <v>0</v>
      </c>
      <c r="O24" s="19">
        <v>62</v>
      </c>
      <c r="P24" s="19">
        <v>5</v>
      </c>
      <c r="Q24" s="19">
        <v>0</v>
      </c>
      <c r="R24" s="19">
        <v>11</v>
      </c>
      <c r="S24" s="19">
        <v>0</v>
      </c>
      <c r="T24" s="19">
        <v>11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1473</v>
      </c>
      <c r="AC24" s="19">
        <v>13</v>
      </c>
      <c r="AD24" s="19">
        <v>1173</v>
      </c>
      <c r="AE24" s="19">
        <v>287</v>
      </c>
      <c r="AF24" s="19">
        <v>0</v>
      </c>
    </row>
    <row r="25" spans="2:32" ht="20.100000000000001" customHeight="1" thickBot="1" x14ac:dyDescent="0.25">
      <c r="B25" s="4" t="s">
        <v>32</v>
      </c>
      <c r="C25" s="19">
        <v>199</v>
      </c>
      <c r="D25" s="19">
        <v>0</v>
      </c>
      <c r="E25" s="19">
        <v>163</v>
      </c>
      <c r="F25" s="19">
        <v>36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5</v>
      </c>
      <c r="N25" s="19">
        <v>0</v>
      </c>
      <c r="O25" s="19">
        <v>5</v>
      </c>
      <c r="P25" s="19">
        <v>0</v>
      </c>
      <c r="Q25" s="19">
        <v>0</v>
      </c>
      <c r="R25" s="19">
        <v>1</v>
      </c>
      <c r="S25" s="19">
        <v>0</v>
      </c>
      <c r="T25" s="19">
        <v>1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205</v>
      </c>
      <c r="AC25" s="19">
        <v>0</v>
      </c>
      <c r="AD25" s="19">
        <v>169</v>
      </c>
      <c r="AE25" s="19">
        <v>36</v>
      </c>
      <c r="AF25" s="19">
        <v>0</v>
      </c>
    </row>
    <row r="26" spans="2:32" ht="20.100000000000001" customHeight="1" thickBot="1" x14ac:dyDescent="0.25">
      <c r="B26" s="4" t="s">
        <v>33</v>
      </c>
      <c r="C26" s="19">
        <v>487</v>
      </c>
      <c r="D26" s="19">
        <v>0</v>
      </c>
      <c r="E26" s="19">
        <v>321</v>
      </c>
      <c r="F26" s="19">
        <v>165</v>
      </c>
      <c r="G26" s="19">
        <v>1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32</v>
      </c>
      <c r="N26" s="19">
        <v>0</v>
      </c>
      <c r="O26" s="19">
        <v>32</v>
      </c>
      <c r="P26" s="19">
        <v>0</v>
      </c>
      <c r="Q26" s="19">
        <v>0</v>
      </c>
      <c r="R26" s="19">
        <v>2</v>
      </c>
      <c r="S26" s="19">
        <v>0</v>
      </c>
      <c r="T26" s="19">
        <v>2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521</v>
      </c>
      <c r="AC26" s="19">
        <v>0</v>
      </c>
      <c r="AD26" s="19">
        <v>355</v>
      </c>
      <c r="AE26" s="19">
        <v>165</v>
      </c>
      <c r="AF26" s="19">
        <v>1</v>
      </c>
    </row>
    <row r="27" spans="2:32" ht="20.100000000000001" customHeight="1" thickBot="1" x14ac:dyDescent="0.25">
      <c r="B27" s="4" t="s">
        <v>34</v>
      </c>
      <c r="C27" s="19">
        <v>1543</v>
      </c>
      <c r="D27" s="19">
        <v>1</v>
      </c>
      <c r="E27" s="19">
        <v>687</v>
      </c>
      <c r="F27" s="19">
        <v>855</v>
      </c>
      <c r="G27" s="19">
        <v>0</v>
      </c>
      <c r="H27" s="19">
        <v>25</v>
      </c>
      <c r="I27" s="19">
        <v>0</v>
      </c>
      <c r="J27" s="19">
        <v>16</v>
      </c>
      <c r="K27" s="19">
        <v>9</v>
      </c>
      <c r="L27" s="19">
        <v>0</v>
      </c>
      <c r="M27" s="19">
        <v>48</v>
      </c>
      <c r="N27" s="19">
        <v>0</v>
      </c>
      <c r="O27" s="19">
        <v>41</v>
      </c>
      <c r="P27" s="19">
        <v>7</v>
      </c>
      <c r="Q27" s="19">
        <v>0</v>
      </c>
      <c r="R27" s="19">
        <v>10</v>
      </c>
      <c r="S27" s="19">
        <v>0</v>
      </c>
      <c r="T27" s="19">
        <v>9</v>
      </c>
      <c r="U27" s="19">
        <v>1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1626</v>
      </c>
      <c r="AC27" s="19">
        <v>1</v>
      </c>
      <c r="AD27" s="19">
        <v>753</v>
      </c>
      <c r="AE27" s="19">
        <v>872</v>
      </c>
      <c r="AF27" s="19">
        <v>0</v>
      </c>
    </row>
    <row r="28" spans="2:32" ht="20.100000000000001" customHeight="1" thickBot="1" x14ac:dyDescent="0.25">
      <c r="B28" s="4" t="s">
        <v>35</v>
      </c>
      <c r="C28" s="19">
        <v>448</v>
      </c>
      <c r="D28" s="19">
        <v>0</v>
      </c>
      <c r="E28" s="19">
        <v>364</v>
      </c>
      <c r="F28" s="19">
        <v>84</v>
      </c>
      <c r="G28" s="19">
        <v>0</v>
      </c>
      <c r="H28" s="19">
        <v>4</v>
      </c>
      <c r="I28" s="19">
        <v>0</v>
      </c>
      <c r="J28" s="19">
        <v>4</v>
      </c>
      <c r="K28" s="19">
        <v>0</v>
      </c>
      <c r="L28" s="19">
        <v>0</v>
      </c>
      <c r="M28" s="19">
        <v>21</v>
      </c>
      <c r="N28" s="19">
        <v>0</v>
      </c>
      <c r="O28" s="19">
        <v>21</v>
      </c>
      <c r="P28" s="19">
        <v>0</v>
      </c>
      <c r="Q28" s="19">
        <v>0</v>
      </c>
      <c r="R28" s="19">
        <v>6</v>
      </c>
      <c r="S28" s="19">
        <v>0</v>
      </c>
      <c r="T28" s="19">
        <v>6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479</v>
      </c>
      <c r="AC28" s="19">
        <v>0</v>
      </c>
      <c r="AD28" s="19">
        <v>395</v>
      </c>
      <c r="AE28" s="19">
        <v>84</v>
      </c>
      <c r="AF28" s="19">
        <v>0</v>
      </c>
    </row>
    <row r="29" spans="2:32" ht="20.100000000000001" customHeight="1" thickBot="1" x14ac:dyDescent="0.25">
      <c r="B29" s="4" t="s">
        <v>36</v>
      </c>
      <c r="C29" s="19">
        <v>122</v>
      </c>
      <c r="D29" s="19">
        <v>0</v>
      </c>
      <c r="E29" s="19">
        <v>88</v>
      </c>
      <c r="F29" s="19">
        <v>34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1</v>
      </c>
      <c r="N29" s="19">
        <v>0</v>
      </c>
      <c r="O29" s="19">
        <v>1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123</v>
      </c>
      <c r="AC29" s="19">
        <v>0</v>
      </c>
      <c r="AD29" s="19">
        <v>89</v>
      </c>
      <c r="AE29" s="19">
        <v>34</v>
      </c>
      <c r="AF29" s="19">
        <v>0</v>
      </c>
    </row>
    <row r="30" spans="2:32" ht="20.100000000000001" customHeight="1" thickBot="1" x14ac:dyDescent="0.25">
      <c r="B30" s="5" t="s">
        <v>37</v>
      </c>
      <c r="C30" s="19">
        <v>295</v>
      </c>
      <c r="D30" s="19">
        <v>0</v>
      </c>
      <c r="E30" s="19">
        <v>241</v>
      </c>
      <c r="F30" s="19">
        <v>54</v>
      </c>
      <c r="G30" s="19">
        <v>0</v>
      </c>
      <c r="H30" s="19">
        <v>3</v>
      </c>
      <c r="I30" s="19">
        <v>0</v>
      </c>
      <c r="J30" s="19">
        <v>2</v>
      </c>
      <c r="K30" s="19">
        <v>1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1</v>
      </c>
      <c r="S30" s="19">
        <v>0</v>
      </c>
      <c r="T30" s="19">
        <v>1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299</v>
      </c>
      <c r="AC30" s="19">
        <v>0</v>
      </c>
      <c r="AD30" s="19">
        <v>244</v>
      </c>
      <c r="AE30" s="19">
        <v>55</v>
      </c>
      <c r="AF30" s="19">
        <v>0</v>
      </c>
    </row>
    <row r="31" spans="2:32" ht="20.100000000000001" customHeight="1" thickBot="1" x14ac:dyDescent="0.25">
      <c r="B31" s="6" t="s">
        <v>38</v>
      </c>
      <c r="C31" s="20">
        <v>101</v>
      </c>
      <c r="D31" s="20">
        <v>0</v>
      </c>
      <c r="E31" s="20">
        <v>79</v>
      </c>
      <c r="F31" s="20">
        <v>22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3</v>
      </c>
      <c r="N31" s="20">
        <v>0</v>
      </c>
      <c r="O31" s="20">
        <v>1</v>
      </c>
      <c r="P31" s="20">
        <v>2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104</v>
      </c>
      <c r="AC31" s="20">
        <v>0</v>
      </c>
      <c r="AD31" s="20">
        <v>80</v>
      </c>
      <c r="AE31" s="20">
        <v>24</v>
      </c>
      <c r="AF31" s="20">
        <v>0</v>
      </c>
    </row>
    <row r="32" spans="2:32" ht="20.100000000000001" customHeight="1" thickBot="1" x14ac:dyDescent="0.25">
      <c r="B32" s="7" t="s">
        <v>39</v>
      </c>
      <c r="C32" s="9">
        <f>SUM(C15:C31)</f>
        <v>10954</v>
      </c>
      <c r="D32" s="9">
        <f t="shared" ref="D32:AF32" si="0">SUM(D15:D31)</f>
        <v>48</v>
      </c>
      <c r="E32" s="9">
        <f t="shared" si="0"/>
        <v>7464</v>
      </c>
      <c r="F32" s="9">
        <f t="shared" si="0"/>
        <v>3441</v>
      </c>
      <c r="G32" s="9">
        <f t="shared" si="0"/>
        <v>2</v>
      </c>
      <c r="H32" s="9">
        <f t="shared" si="0"/>
        <v>52</v>
      </c>
      <c r="I32" s="9">
        <f t="shared" si="0"/>
        <v>0</v>
      </c>
      <c r="J32" s="9">
        <f t="shared" si="0"/>
        <v>37</v>
      </c>
      <c r="K32" s="9">
        <f t="shared" si="0"/>
        <v>15</v>
      </c>
      <c r="L32" s="9">
        <f t="shared" si="0"/>
        <v>0</v>
      </c>
      <c r="M32" s="9">
        <f t="shared" si="0"/>
        <v>401</v>
      </c>
      <c r="N32" s="9">
        <f t="shared" si="0"/>
        <v>0</v>
      </c>
      <c r="O32" s="9">
        <f t="shared" si="0"/>
        <v>371</v>
      </c>
      <c r="P32" s="9">
        <f t="shared" si="0"/>
        <v>30</v>
      </c>
      <c r="Q32" s="9">
        <f t="shared" si="0"/>
        <v>0</v>
      </c>
      <c r="R32" s="9">
        <f t="shared" si="0"/>
        <v>176</v>
      </c>
      <c r="S32" s="9">
        <f t="shared" si="0"/>
        <v>0</v>
      </c>
      <c r="T32" s="9">
        <f t="shared" si="0"/>
        <v>175</v>
      </c>
      <c r="U32" s="9">
        <f t="shared" si="0"/>
        <v>1</v>
      </c>
      <c r="V32" s="9">
        <f t="shared" si="0"/>
        <v>0</v>
      </c>
      <c r="W32" s="9">
        <f t="shared" si="0"/>
        <v>2</v>
      </c>
      <c r="X32" s="9">
        <f t="shared" si="0"/>
        <v>0</v>
      </c>
      <c r="Y32" s="9">
        <f t="shared" si="0"/>
        <v>0</v>
      </c>
      <c r="Z32" s="9">
        <f t="shared" si="0"/>
        <v>2</v>
      </c>
      <c r="AA32" s="9">
        <f t="shared" si="0"/>
        <v>0</v>
      </c>
      <c r="AB32" s="9">
        <f t="shared" si="0"/>
        <v>11585</v>
      </c>
      <c r="AC32" s="9">
        <f t="shared" si="0"/>
        <v>48</v>
      </c>
      <c r="AD32" s="9">
        <f t="shared" si="0"/>
        <v>8047</v>
      </c>
      <c r="AE32" s="9">
        <f t="shared" si="0"/>
        <v>3489</v>
      </c>
      <c r="AF32" s="9">
        <f t="shared" si="0"/>
        <v>2</v>
      </c>
    </row>
    <row r="33" spans="3:32" x14ac:dyDescent="0.2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3"/>
      <c r="C12" s="77" t="s">
        <v>77</v>
      </c>
      <c r="D12" s="77"/>
      <c r="E12" s="77"/>
      <c r="F12" s="77"/>
      <c r="G12" s="77"/>
      <c r="H12" s="77" t="s">
        <v>140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2:22" ht="25.5" customHeight="1" x14ac:dyDescent="0.2">
      <c r="B13" s="23"/>
      <c r="C13" s="77"/>
      <c r="D13" s="77"/>
      <c r="E13" s="77"/>
      <c r="F13" s="77"/>
      <c r="G13" s="77"/>
      <c r="H13" s="77" t="s">
        <v>142</v>
      </c>
      <c r="I13" s="77"/>
      <c r="J13" s="77"/>
      <c r="K13" s="77"/>
      <c r="L13" s="79"/>
      <c r="M13" s="77" t="s">
        <v>143</v>
      </c>
      <c r="N13" s="77"/>
      <c r="O13" s="77"/>
      <c r="P13" s="77"/>
      <c r="Q13" s="79"/>
      <c r="R13" s="77" t="s">
        <v>144</v>
      </c>
      <c r="S13" s="77"/>
      <c r="T13" s="77"/>
      <c r="U13" s="77"/>
      <c r="V13" s="79"/>
    </row>
    <row r="14" spans="2:22" ht="45" customHeight="1" x14ac:dyDescent="0.2">
      <c r="B14" s="23"/>
      <c r="C14" s="15" t="s">
        <v>135</v>
      </c>
      <c r="D14" s="15" t="s">
        <v>136</v>
      </c>
      <c r="E14" s="15" t="s">
        <v>145</v>
      </c>
      <c r="F14" s="15" t="s">
        <v>146</v>
      </c>
      <c r="G14" s="15" t="s">
        <v>139</v>
      </c>
      <c r="H14" s="15" t="s">
        <v>135</v>
      </c>
      <c r="I14" s="15" t="s">
        <v>136</v>
      </c>
      <c r="J14" s="15" t="s">
        <v>145</v>
      </c>
      <c r="K14" s="15" t="s">
        <v>146</v>
      </c>
      <c r="L14" s="15" t="s">
        <v>139</v>
      </c>
      <c r="M14" s="15" t="s">
        <v>135</v>
      </c>
      <c r="N14" s="15" t="s">
        <v>136</v>
      </c>
      <c r="O14" s="15" t="s">
        <v>145</v>
      </c>
      <c r="P14" s="15" t="s">
        <v>146</v>
      </c>
      <c r="Q14" s="15" t="s">
        <v>139</v>
      </c>
      <c r="R14" s="15" t="s">
        <v>135</v>
      </c>
      <c r="S14" s="15" t="s">
        <v>136</v>
      </c>
      <c r="T14" s="15" t="s">
        <v>145</v>
      </c>
      <c r="U14" s="15" t="s">
        <v>146</v>
      </c>
      <c r="V14" s="15" t="s">
        <v>139</v>
      </c>
    </row>
    <row r="15" spans="2:22" ht="20.100000000000001" customHeight="1" thickBot="1" x14ac:dyDescent="0.25">
      <c r="B15" s="3" t="s">
        <v>22</v>
      </c>
      <c r="C15" s="29">
        <f>IF('Órdenes según Instancia'!AB15=0,"-",('Órdenes según Instancia'!C15/'Órdenes según Instancia'!AB15))</f>
        <v>0.92550143266475648</v>
      </c>
      <c r="D15" s="29">
        <f>IF('Órdenes según Instancia'!AB15=0,"-",('Órdenes según Instancia'!H15/'Órdenes según Instancia'!AB15))</f>
        <v>1.2279983626688497E-3</v>
      </c>
      <c r="E15" s="29">
        <f>IF('Órdenes según Instancia'!AB15=0,"-",('Órdenes según Instancia'!M15/'Órdenes según Instancia'!AB15))</f>
        <v>5.0347932869422837E-2</v>
      </c>
      <c r="F15" s="29">
        <f>IF('Órdenes según Instancia'!AB15=0,"-",('Órdenes según Instancia'!R15/'Órdenes según Instancia'!AB15))</f>
        <v>2.2922636103151862E-2</v>
      </c>
      <c r="G15" s="29">
        <f>IF('Órdenes según Instancia'!AB15=0,"-",('Órdenes según Instancia'!W15/'Órdenes según Instancia'!AB15))</f>
        <v>0</v>
      </c>
      <c r="H15" s="29">
        <f>IF('Órdenes según Instancia'!AC15=0,"-",('Órdenes según Instancia'!D15/'Órdenes según Instancia'!AC15))</f>
        <v>1</v>
      </c>
      <c r="I15" s="29">
        <f>IF('Órdenes según Instancia'!AC15=0,"-",('Órdenes según Instancia'!I15/'Órdenes según Instancia'!AC15))</f>
        <v>0</v>
      </c>
      <c r="J15" s="29">
        <f>IF('Órdenes según Instancia'!AC15=0,"-",('Órdenes según Instancia'!N15/'Órdenes según Instancia'!AC15))</f>
        <v>0</v>
      </c>
      <c r="K15" s="29">
        <f>IF('Órdenes según Instancia'!AC15=0,"-",('Órdenes según Instancia'!S15/'Órdenes según Instancia'!AC15))</f>
        <v>0</v>
      </c>
      <c r="L15" s="29">
        <f>IF('Órdenes según Instancia'!AC15=0,"-",('Órdenes según Instancia'!X15/'Órdenes según Instancia'!AC15))</f>
        <v>0</v>
      </c>
      <c r="M15" s="29">
        <f>IF('Órdenes según Instancia'!AD15=0,"-",('Órdenes según Instancia'!E15/'Órdenes según Instancia'!AD15))</f>
        <v>0.90843621399176955</v>
      </c>
      <c r="N15" s="29">
        <f>IF('Órdenes según Instancia'!AD15=0,"-",('Órdenes según Instancia'!J15/'Órdenes según Instancia'!AD15))</f>
        <v>1.02880658436214E-3</v>
      </c>
      <c r="O15" s="29">
        <f>IF('Órdenes según Instancia'!AD15=0,"-",('Órdenes según Instancia'!O15/'Órdenes según Instancia'!AD15))</f>
        <v>6.1728395061728392E-2</v>
      </c>
      <c r="P15" s="29">
        <f>IF('Órdenes según Instancia'!AD15=0,"-",('Órdenes según Instancia'!T15/'Órdenes según Instancia'!AD15))</f>
        <v>2.8806584362139918E-2</v>
      </c>
      <c r="Q15" s="29">
        <f>IF('Órdenes según Instancia'!AD15=0,"-",('Órdenes según Instancia'!Y15/'Órdenes según Instancia'!AD15))</f>
        <v>0</v>
      </c>
      <c r="R15" s="29">
        <f>IF('Órdenes según Instancia'!AE15=0,"-",('Órdenes según Instancia'!F15/'Órdenes según Instancia'!AE15))</f>
        <v>0.99161425576519913</v>
      </c>
      <c r="S15" s="29">
        <f>IF('Órdenes según Instancia'!AE15=0,"-",('Órdenes según Instancia'!K15/'Órdenes según Instancia'!AE15))</f>
        <v>2.0964360587002098E-3</v>
      </c>
      <c r="T15" s="29">
        <f>IF('Órdenes según Instancia'!AE15=0,"-",('Órdenes según Instancia'!P15/'Órdenes según Instancia'!AE15))</f>
        <v>6.2893081761006293E-3</v>
      </c>
      <c r="U15" s="29">
        <f>IF('Órdenes según Instancia'!AE15=0,"-",('Órdenes según Instancia'!U15/('Órdenes según Instancia'!AE15)))</f>
        <v>0</v>
      </c>
      <c r="V15" s="29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23</v>
      </c>
      <c r="C16" s="29">
        <f>IF('Órdenes según Instancia'!AB16=0,"-",('Órdenes según Instancia'!C16/'Órdenes según Instancia'!AB16))</f>
        <v>0.91349480968858132</v>
      </c>
      <c r="D16" s="29">
        <f>IF('Órdenes según Instancia'!AB16=0,"-",('Órdenes según Instancia'!H16/'Órdenes según Instancia'!AB16))</f>
        <v>1.0380622837370242E-2</v>
      </c>
      <c r="E16" s="29">
        <f>IF('Órdenes según Instancia'!AB16=0,"-",('Órdenes según Instancia'!M16/'Órdenes según Instancia'!AB16))</f>
        <v>1.0380622837370242E-2</v>
      </c>
      <c r="F16" s="29">
        <f>IF('Órdenes según Instancia'!AB16=0,"-",('Órdenes según Instancia'!R16/'Órdenes según Instancia'!AB16))</f>
        <v>6.5743944636678195E-2</v>
      </c>
      <c r="G16" s="29">
        <f>IF('Órdenes según Instancia'!AB16=0,"-",('Órdenes según Instancia'!W16/'Órdenes según Instancia'!AB16))</f>
        <v>0</v>
      </c>
      <c r="H16" s="29" t="str">
        <f>IF('Órdenes según Instancia'!AC16=0,"-",('Órdenes según Instancia'!D16/'Órdenes según Instancia'!AC16))</f>
        <v>-</v>
      </c>
      <c r="I16" s="29" t="str">
        <f>IF('Órdenes según Instancia'!AC16=0,"-",('Órdenes según Instancia'!I16/'Órdenes según Instancia'!AC16))</f>
        <v>-</v>
      </c>
      <c r="J16" s="29" t="str">
        <f>IF('Órdenes según Instancia'!AC16=0,"-",('Órdenes según Instancia'!N16/'Órdenes según Instancia'!AC16))</f>
        <v>-</v>
      </c>
      <c r="K16" s="29" t="str">
        <f>IF('Órdenes según Instancia'!AC16=0,"-",('Órdenes según Instancia'!S16/'Órdenes según Instancia'!AC16))</f>
        <v>-</v>
      </c>
      <c r="L16" s="29" t="str">
        <f>IF('Órdenes según Instancia'!AC16=0,"-",('Órdenes según Instancia'!X16/'Órdenes según Instancia'!AC16))</f>
        <v>-</v>
      </c>
      <c r="M16" s="29">
        <f>IF('Órdenes según Instancia'!AD16=0,"-",('Órdenes según Instancia'!E16/'Órdenes según Instancia'!AD16))</f>
        <v>0.89919354838709675</v>
      </c>
      <c r="N16" s="29">
        <f>IF('Órdenes según Instancia'!AD16=0,"-",('Órdenes según Instancia'!J16/'Órdenes según Instancia'!AD16))</f>
        <v>1.2096774193548387E-2</v>
      </c>
      <c r="O16" s="29">
        <f>IF('Órdenes según Instancia'!AD16=0,"-",('Órdenes según Instancia'!O16/'Órdenes según Instancia'!AD16))</f>
        <v>1.2096774193548387E-2</v>
      </c>
      <c r="P16" s="29">
        <f>IF('Órdenes según Instancia'!AD16=0,"-",('Órdenes según Instancia'!T16/'Órdenes según Instancia'!AD16))</f>
        <v>7.6612903225806453E-2</v>
      </c>
      <c r="Q16" s="29">
        <f>IF('Órdenes según Instancia'!AD16=0,"-",('Órdenes según Instancia'!Y16/'Órdenes según Instancia'!AD16))</f>
        <v>0</v>
      </c>
      <c r="R16" s="29">
        <f>IF('Órdenes según Instancia'!AE16=0,"-",('Órdenes según Instancia'!F16/'Órdenes según Instancia'!AE16))</f>
        <v>1</v>
      </c>
      <c r="S16" s="29">
        <f>IF('Órdenes según Instancia'!AE16=0,"-",('Órdenes según Instancia'!K16/'Órdenes según Instancia'!AE16))</f>
        <v>0</v>
      </c>
      <c r="T16" s="29">
        <f>IF('Órdenes según Instancia'!AE16=0,"-",('Órdenes según Instancia'!P16/'Órdenes según Instancia'!AE16))</f>
        <v>0</v>
      </c>
      <c r="U16" s="29">
        <f>IF('Órdenes según Instancia'!AE16=0,"-",('Órdenes según Instancia'!U16/('Órdenes según Instancia'!AE16)))</f>
        <v>0</v>
      </c>
      <c r="V16" s="29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24</v>
      </c>
      <c r="C17" s="29">
        <f>IF('Órdenes según Instancia'!AB17=0,"-",('Órdenes según Instancia'!C17/'Órdenes según Instancia'!AB17))</f>
        <v>0.97747747747747749</v>
      </c>
      <c r="D17" s="29">
        <f>IF('Órdenes según Instancia'!AB17=0,"-",('Órdenes según Instancia'!H17/'Órdenes según Instancia'!AB17))</f>
        <v>9.0090090090090089E-3</v>
      </c>
      <c r="E17" s="29">
        <f>IF('Órdenes según Instancia'!AB17=0,"-",('Órdenes según Instancia'!M17/'Órdenes según Instancia'!AB17))</f>
        <v>1.3513513513513514E-2</v>
      </c>
      <c r="F17" s="29">
        <f>IF('Órdenes según Instancia'!AB17=0,"-",('Órdenes según Instancia'!R17/'Órdenes según Instancia'!AB17))</f>
        <v>0</v>
      </c>
      <c r="G17" s="29">
        <f>IF('Órdenes según Instancia'!AB17=0,"-",('Órdenes según Instancia'!W17/'Órdenes según Instancia'!AB17))</f>
        <v>0</v>
      </c>
      <c r="H17" s="29">
        <f>IF('Órdenes según Instancia'!AC17=0,"-",('Órdenes según Instancia'!D17/'Órdenes según Instancia'!AC17))</f>
        <v>1</v>
      </c>
      <c r="I17" s="29">
        <f>IF('Órdenes según Instancia'!AC17=0,"-",('Órdenes según Instancia'!I17/'Órdenes según Instancia'!AC17))</f>
        <v>0</v>
      </c>
      <c r="J17" s="29">
        <f>IF('Órdenes según Instancia'!AC17=0,"-",('Órdenes según Instancia'!N17/'Órdenes según Instancia'!AC17))</f>
        <v>0</v>
      </c>
      <c r="K17" s="29">
        <f>IF('Órdenes según Instancia'!AC17=0,"-",('Órdenes según Instancia'!S17/'Órdenes según Instancia'!AC17))</f>
        <v>0</v>
      </c>
      <c r="L17" s="29">
        <f>IF('Órdenes según Instancia'!AC17=0,"-",('Órdenes según Instancia'!X17/'Órdenes según Instancia'!AC17))</f>
        <v>0</v>
      </c>
      <c r="M17" s="29">
        <f>IF('Órdenes según Instancia'!AD17=0,"-",('Órdenes según Instancia'!E17/'Órdenes según Instancia'!AD17))</f>
        <v>0.96875</v>
      </c>
      <c r="N17" s="29">
        <f>IF('Órdenes según Instancia'!AD17=0,"-",('Órdenes según Instancia'!J17/'Órdenes según Instancia'!AD17))</f>
        <v>1.2500000000000001E-2</v>
      </c>
      <c r="O17" s="29">
        <f>IF('Órdenes según Instancia'!AD17=0,"-",('Órdenes según Instancia'!O17/'Órdenes según Instancia'!AD17))</f>
        <v>1.8749999999999999E-2</v>
      </c>
      <c r="P17" s="29">
        <f>IF('Órdenes según Instancia'!AD17=0,"-",('Órdenes según Instancia'!T17/'Órdenes según Instancia'!AD17))</f>
        <v>0</v>
      </c>
      <c r="Q17" s="29">
        <f>IF('Órdenes según Instancia'!AD17=0,"-",('Órdenes según Instancia'!Y17/'Órdenes según Instancia'!AD17))</f>
        <v>0</v>
      </c>
      <c r="R17" s="29">
        <f>IF('Órdenes según Instancia'!AE17=0,"-",('Órdenes según Instancia'!F17/'Órdenes según Instancia'!AE17))</f>
        <v>1</v>
      </c>
      <c r="S17" s="29">
        <f>IF('Órdenes según Instancia'!AE17=0,"-",('Órdenes según Instancia'!K17/'Órdenes según Instancia'!AE17))</f>
        <v>0</v>
      </c>
      <c r="T17" s="29">
        <f>IF('Órdenes según Instancia'!AE17=0,"-",('Órdenes según Instancia'!P17/'Órdenes según Instancia'!AE17))</f>
        <v>0</v>
      </c>
      <c r="U17" s="29">
        <f>IF('Órdenes según Instancia'!AE17=0,"-",('Órdenes según Instancia'!U17/('Órdenes según Instancia'!AE17)))</f>
        <v>0</v>
      </c>
      <c r="V17" s="29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25</v>
      </c>
      <c r="C18" s="29">
        <f>IF('Órdenes según Instancia'!AB18=0,"-",('Órdenes según Instancia'!C18/'Órdenes según Instancia'!AB18))</f>
        <v>0.97396963123644253</v>
      </c>
      <c r="D18" s="29">
        <f>IF('Órdenes según Instancia'!AB18=0,"-",('Órdenes según Instancia'!H18/'Órdenes según Instancia'!AB18))</f>
        <v>8.6767895878524948E-3</v>
      </c>
      <c r="E18" s="29">
        <f>IF('Órdenes según Instancia'!AB18=0,"-",('Órdenes según Instancia'!M18/'Órdenes según Instancia'!AB18))</f>
        <v>1.5184381778741865E-2</v>
      </c>
      <c r="F18" s="29">
        <f>IF('Órdenes según Instancia'!AB18=0,"-",('Órdenes según Instancia'!R18/'Órdenes según Instancia'!AB18))</f>
        <v>2.1691973969631237E-3</v>
      </c>
      <c r="G18" s="29">
        <f>IF('Órdenes según Instancia'!AB18=0,"-",('Órdenes según Instancia'!W18/'Órdenes según Instancia'!AB18))</f>
        <v>0</v>
      </c>
      <c r="H18" s="29" t="str">
        <f>IF('Órdenes según Instancia'!AC18=0,"-",('Órdenes según Instancia'!D18/'Órdenes según Instancia'!AC18))</f>
        <v>-</v>
      </c>
      <c r="I18" s="29" t="str">
        <f>IF('Órdenes según Instancia'!AC18=0,"-",('Órdenes según Instancia'!I18/'Órdenes según Instancia'!AC18))</f>
        <v>-</v>
      </c>
      <c r="J18" s="29" t="str">
        <f>IF('Órdenes según Instancia'!AC18=0,"-",('Órdenes según Instancia'!N18/'Órdenes según Instancia'!AC18))</f>
        <v>-</v>
      </c>
      <c r="K18" s="29" t="str">
        <f>IF('Órdenes según Instancia'!AC18=0,"-",('Órdenes según Instancia'!S18/'Órdenes según Instancia'!AC18))</f>
        <v>-</v>
      </c>
      <c r="L18" s="29" t="str">
        <f>IF('Órdenes según Instancia'!AC18=0,"-",('Órdenes según Instancia'!X18/'Órdenes según Instancia'!AC18))</f>
        <v>-</v>
      </c>
      <c r="M18" s="29">
        <f>IF('Órdenes según Instancia'!AD18=0,"-",('Órdenes según Instancia'!E18/'Órdenes según Instancia'!AD18))</f>
        <v>0.97007481296758102</v>
      </c>
      <c r="N18" s="29">
        <f>IF('Órdenes según Instancia'!AD18=0,"-",('Órdenes según Instancia'!J18/'Órdenes según Instancia'!AD18))</f>
        <v>9.9750623441396506E-3</v>
      </c>
      <c r="O18" s="29">
        <f>IF('Órdenes según Instancia'!AD18=0,"-",('Órdenes según Instancia'!O18/'Órdenes según Instancia'!AD18))</f>
        <v>1.7456359102244388E-2</v>
      </c>
      <c r="P18" s="29">
        <f>IF('Órdenes según Instancia'!AD18=0,"-",('Órdenes según Instancia'!T18/'Órdenes según Instancia'!AD18))</f>
        <v>2.4937655860349127E-3</v>
      </c>
      <c r="Q18" s="29">
        <f>IF('Órdenes según Instancia'!AD18=0,"-",('Órdenes según Instancia'!Y18/'Órdenes según Instancia'!AD18))</f>
        <v>0</v>
      </c>
      <c r="R18" s="29">
        <f>IF('Órdenes según Instancia'!AE18=0,"-",('Órdenes según Instancia'!F18/'Órdenes según Instancia'!AE18))</f>
        <v>1</v>
      </c>
      <c r="S18" s="29">
        <f>IF('Órdenes según Instancia'!AE18=0,"-",('Órdenes según Instancia'!K18/'Órdenes según Instancia'!AE18))</f>
        <v>0</v>
      </c>
      <c r="T18" s="29">
        <f>IF('Órdenes según Instancia'!AE18=0,"-",('Órdenes según Instancia'!P18/'Órdenes según Instancia'!AE18))</f>
        <v>0</v>
      </c>
      <c r="U18" s="29">
        <f>IF('Órdenes según Instancia'!AE18=0,"-",('Órdenes según Instancia'!U18/('Órdenes según Instancia'!AE18)))</f>
        <v>0</v>
      </c>
      <c r="V18" s="29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26</v>
      </c>
      <c r="C19" s="29">
        <f>IF('Órdenes según Instancia'!AB19=0,"-",('Órdenes según Instancia'!C19/'Órdenes según Instancia'!AB19))</f>
        <v>0.81467889908256885</v>
      </c>
      <c r="D19" s="29">
        <f>IF('Órdenes según Instancia'!AB19=0,"-",('Órdenes según Instancia'!H19/'Órdenes según Instancia'!AB19))</f>
        <v>0</v>
      </c>
      <c r="E19" s="29">
        <f>IF('Órdenes según Instancia'!AB19=0,"-",('Órdenes según Instancia'!M19/'Órdenes según Instancia'!AB19))</f>
        <v>7.5229357798165142E-2</v>
      </c>
      <c r="F19" s="29">
        <f>IF('Órdenes según Instancia'!AB19=0,"-",('Órdenes según Instancia'!R19/'Órdenes según Instancia'!AB19))</f>
        <v>0.11009174311926606</v>
      </c>
      <c r="G19" s="29">
        <f>IF('Órdenes según Instancia'!AB19=0,"-",('Órdenes según Instancia'!W19/'Órdenes según Instancia'!AB19))</f>
        <v>0</v>
      </c>
      <c r="H19" s="29">
        <f>IF('Órdenes según Instancia'!AC19=0,"-",('Órdenes según Instancia'!D19/'Órdenes según Instancia'!AC19))</f>
        <v>1</v>
      </c>
      <c r="I19" s="29">
        <f>IF('Órdenes según Instancia'!AC19=0,"-",('Órdenes según Instancia'!I19/'Órdenes según Instancia'!AC19))</f>
        <v>0</v>
      </c>
      <c r="J19" s="29">
        <f>IF('Órdenes según Instancia'!AC19=0,"-",('Órdenes según Instancia'!N19/'Órdenes según Instancia'!AC19))</f>
        <v>0</v>
      </c>
      <c r="K19" s="29">
        <f>IF('Órdenes según Instancia'!AC19=0,"-",('Órdenes según Instancia'!S19/'Órdenes según Instancia'!AC19))</f>
        <v>0</v>
      </c>
      <c r="L19" s="29">
        <f>IF('Órdenes según Instancia'!AC19=0,"-",('Órdenes según Instancia'!X19/'Órdenes según Instancia'!AC19))</f>
        <v>0</v>
      </c>
      <c r="M19" s="29">
        <f>IF('Órdenes según Instancia'!AD19=0,"-",('Órdenes según Instancia'!E19/'Órdenes según Instancia'!AD19))</f>
        <v>0.77882352941176469</v>
      </c>
      <c r="N19" s="29">
        <f>IF('Órdenes según Instancia'!AD19=0,"-",('Órdenes según Instancia'!J19/'Órdenes según Instancia'!AD19))</f>
        <v>0</v>
      </c>
      <c r="O19" s="29">
        <f>IF('Órdenes según Instancia'!AD19=0,"-",('Órdenes según Instancia'!O19/'Órdenes según Instancia'!AD19))</f>
        <v>0.08</v>
      </c>
      <c r="P19" s="29">
        <f>IF('Órdenes según Instancia'!AD19=0,"-",('Órdenes según Instancia'!T19/'Órdenes según Instancia'!AD19))</f>
        <v>0.14117647058823529</v>
      </c>
      <c r="Q19" s="29">
        <f>IF('Órdenes según Instancia'!AD19=0,"-",('Órdenes según Instancia'!Y19/'Órdenes según Instancia'!AD19))</f>
        <v>0</v>
      </c>
      <c r="R19" s="29">
        <f>IF('Órdenes según Instancia'!AE19=0,"-",('Órdenes según Instancia'!F19/'Órdenes según Instancia'!AE19))</f>
        <v>0.93805309734513276</v>
      </c>
      <c r="S19" s="29">
        <f>IF('Órdenes según Instancia'!AE19=0,"-",('Órdenes según Instancia'!K19/'Órdenes según Instancia'!AE19))</f>
        <v>0</v>
      </c>
      <c r="T19" s="29">
        <f>IF('Órdenes según Instancia'!AE19=0,"-",('Órdenes según Instancia'!P19/'Órdenes según Instancia'!AE19))</f>
        <v>6.1946902654867256E-2</v>
      </c>
      <c r="U19" s="29">
        <f>IF('Órdenes según Instancia'!AE19=0,"-",('Órdenes según Instancia'!U19/('Órdenes según Instancia'!AE19)))</f>
        <v>0</v>
      </c>
      <c r="V19" s="29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27</v>
      </c>
      <c r="C20" s="29">
        <f>IF('Órdenes según Instancia'!AB20=0,"-",('Órdenes según Instancia'!C20/'Órdenes según Instancia'!AB20))</f>
        <v>0.90400000000000003</v>
      </c>
      <c r="D20" s="29">
        <f>IF('Órdenes según Instancia'!AB20=0,"-",('Órdenes según Instancia'!H20/'Órdenes según Instancia'!AB20))</f>
        <v>2.4E-2</v>
      </c>
      <c r="E20" s="29">
        <f>IF('Órdenes según Instancia'!AB20=0,"-",('Órdenes según Instancia'!M20/'Órdenes según Instancia'!AB20))</f>
        <v>5.6000000000000001E-2</v>
      </c>
      <c r="F20" s="29">
        <f>IF('Órdenes según Instancia'!AB20=0,"-",('Órdenes según Instancia'!R20/'Órdenes según Instancia'!AB20))</f>
        <v>0</v>
      </c>
      <c r="G20" s="29">
        <f>IF('Órdenes según Instancia'!AB20=0,"-",('Órdenes según Instancia'!W20/'Órdenes según Instancia'!AB20))</f>
        <v>1.6E-2</v>
      </c>
      <c r="H20" s="29" t="str">
        <f>IF('Órdenes según Instancia'!AC20=0,"-",('Órdenes según Instancia'!D20/'Órdenes según Instancia'!AC20))</f>
        <v>-</v>
      </c>
      <c r="I20" s="29" t="str">
        <f>IF('Órdenes según Instancia'!AC20=0,"-",('Órdenes según Instancia'!I20/'Órdenes según Instancia'!AC20))</f>
        <v>-</v>
      </c>
      <c r="J20" s="29" t="str">
        <f>IF('Órdenes según Instancia'!AC20=0,"-",('Órdenes según Instancia'!N20/'Órdenes según Instancia'!AC20))</f>
        <v>-</v>
      </c>
      <c r="K20" s="29" t="str">
        <f>IF('Órdenes según Instancia'!AC20=0,"-",('Órdenes según Instancia'!S20/'Órdenes según Instancia'!AC20))</f>
        <v>-</v>
      </c>
      <c r="L20" s="29" t="str">
        <f>IF('Órdenes según Instancia'!AC20=0,"-",('Órdenes según Instancia'!X20/'Órdenes según Instancia'!AC20))</f>
        <v>-</v>
      </c>
      <c r="M20" s="29">
        <f>IF('Órdenes según Instancia'!AD20=0,"-",('Órdenes según Instancia'!E20/'Órdenes según Instancia'!AD20))</f>
        <v>0.88461538461538458</v>
      </c>
      <c r="N20" s="29">
        <f>IF('Órdenes según Instancia'!AD20=0,"-",('Órdenes según Instancia'!J20/'Órdenes según Instancia'!AD20))</f>
        <v>3.8461538461538464E-2</v>
      </c>
      <c r="O20" s="29">
        <f>IF('Órdenes según Instancia'!AD20=0,"-",('Órdenes según Instancia'!O20/'Órdenes según Instancia'!AD20))</f>
        <v>7.6923076923076927E-2</v>
      </c>
      <c r="P20" s="29">
        <f>IF('Órdenes según Instancia'!AD20=0,"-",('Órdenes según Instancia'!T20/'Órdenes según Instancia'!AD20))</f>
        <v>0</v>
      </c>
      <c r="Q20" s="29">
        <f>IF('Órdenes según Instancia'!AD20=0,"-",('Órdenes según Instancia'!Y20/'Órdenes según Instancia'!AD20))</f>
        <v>0</v>
      </c>
      <c r="R20" s="29">
        <f>IF('Órdenes según Instancia'!AE20=0,"-",('Órdenes según Instancia'!F20/'Órdenes según Instancia'!AE20))</f>
        <v>0.93617021276595747</v>
      </c>
      <c r="S20" s="29">
        <f>IF('Órdenes según Instancia'!AE20=0,"-",('Órdenes según Instancia'!K20/'Órdenes según Instancia'!AE20))</f>
        <v>0</v>
      </c>
      <c r="T20" s="29">
        <f>IF('Órdenes según Instancia'!AE20=0,"-",('Órdenes según Instancia'!P20/'Órdenes según Instancia'!AE20))</f>
        <v>2.1276595744680851E-2</v>
      </c>
      <c r="U20" s="29">
        <f>IF('Órdenes según Instancia'!AE20=0,"-",('Órdenes según Instancia'!U20/('Órdenes según Instancia'!AE20)))</f>
        <v>0</v>
      </c>
      <c r="V20" s="29">
        <f>IF('Órdenes según Instancia'!AE20=0,"-",('Órdenes según Instancia'!Z20/'Órdenes según Instancia'!AE20))</f>
        <v>4.2553191489361701E-2</v>
      </c>
    </row>
    <row r="21" spans="2:22" ht="20.100000000000001" customHeight="1" thickBot="1" x14ac:dyDescent="0.25">
      <c r="B21" s="4" t="s">
        <v>28</v>
      </c>
      <c r="C21" s="29">
        <f>IF('Órdenes según Instancia'!AB21=0,"-",('Órdenes según Instancia'!C21/'Órdenes según Instancia'!AB21))</f>
        <v>0.95841995841995842</v>
      </c>
      <c r="D21" s="29">
        <f>IF('Órdenes según Instancia'!AB21=0,"-",('Órdenes según Instancia'!H21/'Órdenes según Instancia'!AB21))</f>
        <v>2.0790020790020791E-3</v>
      </c>
      <c r="E21" s="29">
        <f>IF('Órdenes según Instancia'!AB21=0,"-",('Órdenes según Instancia'!M21/'Órdenes según Instancia'!AB21))</f>
        <v>2.9106029106029108E-2</v>
      </c>
      <c r="F21" s="29">
        <f>IF('Órdenes según Instancia'!AB21=0,"-",('Órdenes según Instancia'!R21/'Órdenes según Instancia'!AB21))</f>
        <v>1.0395010395010396E-2</v>
      </c>
      <c r="G21" s="29">
        <f>IF('Órdenes según Instancia'!AB21=0,"-",('Órdenes según Instancia'!W21/'Órdenes según Instancia'!AB21))</f>
        <v>0</v>
      </c>
      <c r="H21" s="29" t="str">
        <f>IF('Órdenes según Instancia'!AC21=0,"-",('Órdenes según Instancia'!D21/'Órdenes según Instancia'!AC21))</f>
        <v>-</v>
      </c>
      <c r="I21" s="29" t="str">
        <f>IF('Órdenes según Instancia'!AC21=0,"-",('Órdenes según Instancia'!I21/'Órdenes según Instancia'!AC21))</f>
        <v>-</v>
      </c>
      <c r="J21" s="29" t="str">
        <f>IF('Órdenes según Instancia'!AC21=0,"-",('Órdenes según Instancia'!N21/'Órdenes según Instancia'!AC21))</f>
        <v>-</v>
      </c>
      <c r="K21" s="29" t="str">
        <f>IF('Órdenes según Instancia'!AC21=0,"-",('Órdenes según Instancia'!S21/'Órdenes según Instancia'!AC21))</f>
        <v>-</v>
      </c>
      <c r="L21" s="29" t="str">
        <f>IF('Órdenes según Instancia'!AC21=0,"-",('Órdenes según Instancia'!X21/'Órdenes según Instancia'!AC21))</f>
        <v>-</v>
      </c>
      <c r="M21" s="29">
        <f>IF('Órdenes según Instancia'!AD21=0,"-",('Órdenes según Instancia'!E21/'Órdenes según Instancia'!AD21))</f>
        <v>0.95184135977337114</v>
      </c>
      <c r="N21" s="29">
        <f>IF('Órdenes según Instancia'!AD21=0,"-",('Órdenes según Instancia'!J21/'Órdenes según Instancia'!AD21))</f>
        <v>0</v>
      </c>
      <c r="O21" s="29">
        <f>IF('Órdenes según Instancia'!AD21=0,"-",('Órdenes según Instancia'!O21/'Órdenes según Instancia'!AD21))</f>
        <v>3.39943342776204E-2</v>
      </c>
      <c r="P21" s="29">
        <f>IF('Órdenes según Instancia'!AD21=0,"-",('Órdenes según Instancia'!T21/'Órdenes según Instancia'!AD21))</f>
        <v>1.4164305949008499E-2</v>
      </c>
      <c r="Q21" s="29">
        <f>IF('Órdenes según Instancia'!AD21=0,"-",('Órdenes según Instancia'!Y21/'Órdenes según Instancia'!AD21))</f>
        <v>0</v>
      </c>
      <c r="R21" s="29">
        <f>IF('Órdenes según Instancia'!AE21=0,"-",('Órdenes según Instancia'!F21/'Órdenes según Instancia'!AE21))</f>
        <v>0.9765625</v>
      </c>
      <c r="S21" s="29">
        <f>IF('Órdenes según Instancia'!AE21=0,"-",('Órdenes según Instancia'!K21/'Órdenes según Instancia'!AE21))</f>
        <v>7.8125E-3</v>
      </c>
      <c r="T21" s="29">
        <f>IF('Órdenes según Instancia'!AE21=0,"-",('Órdenes según Instancia'!P21/'Órdenes según Instancia'!AE21))</f>
        <v>1.5625E-2</v>
      </c>
      <c r="U21" s="29">
        <f>IF('Órdenes según Instancia'!AE21=0,"-",('Órdenes según Instancia'!U21/('Órdenes según Instancia'!AE21)))</f>
        <v>0</v>
      </c>
      <c r="V21" s="29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29</v>
      </c>
      <c r="C22" s="29">
        <f>IF('Órdenes según Instancia'!AB22=0,"-",('Órdenes según Instancia'!C22/'Órdenes según Instancia'!AB22))</f>
        <v>0.97959183673469385</v>
      </c>
      <c r="D22" s="29">
        <f>IF('Órdenes según Instancia'!AB22=0,"-",('Órdenes según Instancia'!H22/'Órdenes según Instancia'!AB22))</f>
        <v>1.8552875695732839E-3</v>
      </c>
      <c r="E22" s="29">
        <f>IF('Órdenes según Instancia'!AB22=0,"-",('Órdenes según Instancia'!M22/'Órdenes según Instancia'!AB22))</f>
        <v>1.1131725417439703E-2</v>
      </c>
      <c r="F22" s="29">
        <f>IF('Órdenes según Instancia'!AB22=0,"-",('Órdenes según Instancia'!R22/'Órdenes según Instancia'!AB22))</f>
        <v>7.4211502782931356E-3</v>
      </c>
      <c r="G22" s="29">
        <f>IF('Órdenes según Instancia'!AB22=0,"-",('Órdenes según Instancia'!W22/'Órdenes según Instancia'!AB22))</f>
        <v>0</v>
      </c>
      <c r="H22" s="29" t="str">
        <f>IF('Órdenes según Instancia'!AC22=0,"-",('Órdenes según Instancia'!D22/'Órdenes según Instancia'!AC22))</f>
        <v>-</v>
      </c>
      <c r="I22" s="29" t="str">
        <f>IF('Órdenes según Instancia'!AC22=0,"-",('Órdenes según Instancia'!I22/'Órdenes según Instancia'!AC22))</f>
        <v>-</v>
      </c>
      <c r="J22" s="29" t="str">
        <f>IF('Órdenes según Instancia'!AC22=0,"-",('Órdenes según Instancia'!N22/'Órdenes según Instancia'!AC22))</f>
        <v>-</v>
      </c>
      <c r="K22" s="29" t="str">
        <f>IF('Órdenes según Instancia'!AC22=0,"-",('Órdenes según Instancia'!S22/'Órdenes según Instancia'!AC22))</f>
        <v>-</v>
      </c>
      <c r="L22" s="29" t="str">
        <f>IF('Órdenes según Instancia'!AC22=0,"-",('Órdenes según Instancia'!X22/'Órdenes según Instancia'!AC22))</f>
        <v>-</v>
      </c>
      <c r="M22" s="29">
        <f>IF('Órdenes según Instancia'!AD22=0,"-",('Órdenes según Instancia'!E22/'Órdenes según Instancia'!AD22))</f>
        <v>0.97542997542997545</v>
      </c>
      <c r="N22" s="29">
        <f>IF('Órdenes según Instancia'!AD22=0,"-",('Órdenes según Instancia'!J22/'Órdenes según Instancia'!AD22))</f>
        <v>0</v>
      </c>
      <c r="O22" s="29">
        <f>IF('Órdenes según Instancia'!AD22=0,"-",('Órdenes según Instancia'!O22/'Órdenes según Instancia'!AD22))</f>
        <v>1.4742014742014743E-2</v>
      </c>
      <c r="P22" s="29">
        <f>IF('Órdenes según Instancia'!AD22=0,"-",('Órdenes según Instancia'!T22/'Órdenes según Instancia'!AD22))</f>
        <v>9.8280098280098278E-3</v>
      </c>
      <c r="Q22" s="29">
        <f>IF('Órdenes según Instancia'!AD22=0,"-",('Órdenes según Instancia'!Y22/'Órdenes según Instancia'!AD22))</f>
        <v>0</v>
      </c>
      <c r="R22" s="29">
        <f>IF('Órdenes según Instancia'!AE22=0,"-",('Órdenes según Instancia'!F22/'Órdenes según Instancia'!AE22))</f>
        <v>0.99242424242424243</v>
      </c>
      <c r="S22" s="29">
        <f>IF('Órdenes según Instancia'!AE22=0,"-",('Órdenes según Instancia'!K22/'Órdenes según Instancia'!AE22))</f>
        <v>7.575757575757576E-3</v>
      </c>
      <c r="T22" s="29">
        <f>IF('Órdenes según Instancia'!AE22=0,"-",('Órdenes según Instancia'!P22/'Órdenes según Instancia'!AE22))</f>
        <v>0</v>
      </c>
      <c r="U22" s="29">
        <f>IF('Órdenes según Instancia'!AE22=0,"-",('Órdenes según Instancia'!U22/('Órdenes según Instancia'!AE22)))</f>
        <v>0</v>
      </c>
      <c r="V22" s="29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30</v>
      </c>
      <c r="C23" s="29">
        <f>IF('Órdenes según Instancia'!AB23=0,"-",('Órdenes según Instancia'!C23/'Órdenes según Instancia'!AB23))</f>
        <v>0.98666666666666669</v>
      </c>
      <c r="D23" s="29">
        <f>IF('Órdenes según Instancia'!AB23=0,"-",('Órdenes según Instancia'!H23/'Órdenes según Instancia'!AB23))</f>
        <v>1.2121212121212121E-3</v>
      </c>
      <c r="E23" s="29">
        <f>IF('Órdenes según Instancia'!AB23=0,"-",('Órdenes según Instancia'!M23/'Órdenes según Instancia'!AB23))</f>
        <v>1.2121212121212121E-2</v>
      </c>
      <c r="F23" s="29">
        <f>IF('Órdenes según Instancia'!AB23=0,"-",('Órdenes según Instancia'!R23/'Órdenes según Instancia'!AB23))</f>
        <v>0</v>
      </c>
      <c r="G23" s="29">
        <f>IF('Órdenes según Instancia'!AB23=0,"-",('Órdenes según Instancia'!W23/'Órdenes según Instancia'!AB23))</f>
        <v>0</v>
      </c>
      <c r="H23" s="29">
        <f>IF('Órdenes según Instancia'!AC23=0,"-",('Órdenes según Instancia'!D23/'Órdenes según Instancia'!AC23))</f>
        <v>1</v>
      </c>
      <c r="I23" s="29">
        <f>IF('Órdenes según Instancia'!AC23=0,"-",('Órdenes según Instancia'!I23/'Órdenes según Instancia'!AC23))</f>
        <v>0</v>
      </c>
      <c r="J23" s="29">
        <f>IF('Órdenes según Instancia'!AC23=0,"-",('Órdenes según Instancia'!N23/'Órdenes según Instancia'!AC23))</f>
        <v>0</v>
      </c>
      <c r="K23" s="29">
        <f>IF('Órdenes según Instancia'!AC23=0,"-",('Órdenes según Instancia'!S23/'Órdenes según Instancia'!AC23))</f>
        <v>0</v>
      </c>
      <c r="L23" s="29">
        <f>IF('Órdenes según Instancia'!AC23=0,"-",('Órdenes según Instancia'!X23/'Órdenes según Instancia'!AC23))</f>
        <v>0</v>
      </c>
      <c r="M23" s="29">
        <f>IF('Órdenes según Instancia'!AD23=0,"-",('Órdenes según Instancia'!E23/'Órdenes según Instancia'!AD23))</f>
        <v>0.97671410090556277</v>
      </c>
      <c r="N23" s="29">
        <f>IF('Órdenes según Instancia'!AD23=0,"-",('Órdenes según Instancia'!J23/'Órdenes según Instancia'!AD23))</f>
        <v>1.29366106080207E-3</v>
      </c>
      <c r="O23" s="29">
        <f>IF('Órdenes según Instancia'!AD23=0,"-",('Órdenes según Instancia'!O23/'Órdenes según Instancia'!AD23))</f>
        <v>2.1992238033635189E-2</v>
      </c>
      <c r="P23" s="29">
        <f>IF('Órdenes según Instancia'!AD23=0,"-",('Órdenes según Instancia'!T23/'Órdenes según Instancia'!AD23))</f>
        <v>0</v>
      </c>
      <c r="Q23" s="29">
        <f>IF('Órdenes según Instancia'!AD23=0,"-",('Órdenes según Instancia'!Y23/'Órdenes según Instancia'!AD23))</f>
        <v>0</v>
      </c>
      <c r="R23" s="29">
        <f>IF('Órdenes según Instancia'!AE23=0,"-",('Órdenes según Instancia'!F23/'Órdenes según Instancia'!AE23))</f>
        <v>0.99542857142857144</v>
      </c>
      <c r="S23" s="29">
        <f>IF('Órdenes según Instancia'!AE23=0,"-",('Órdenes según Instancia'!K23/'Órdenes según Instancia'!AE23))</f>
        <v>1.1428571428571429E-3</v>
      </c>
      <c r="T23" s="29">
        <f>IF('Órdenes según Instancia'!AE23=0,"-",('Órdenes según Instancia'!P23/'Órdenes según Instancia'!AE23))</f>
        <v>3.4285714285714284E-3</v>
      </c>
      <c r="U23" s="29">
        <f>IF('Órdenes según Instancia'!AE23=0,"-",('Órdenes según Instancia'!U23/('Órdenes según Instancia'!AE23)))</f>
        <v>0</v>
      </c>
      <c r="V23" s="29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31</v>
      </c>
      <c r="C24" s="29">
        <f>IF('Órdenes según Instancia'!AB24=0,"-",('Órdenes según Instancia'!C24/'Órdenes según Instancia'!AB24))</f>
        <v>0.94636795655125594</v>
      </c>
      <c r="D24" s="29">
        <f>IF('Órdenes según Instancia'!AB24=0,"-",('Órdenes según Instancia'!H24/'Órdenes según Instancia'!AB24))</f>
        <v>6.7888662593346908E-4</v>
      </c>
      <c r="E24" s="29">
        <f>IF('Órdenes según Instancia'!AB24=0,"-",('Órdenes según Instancia'!M24/'Órdenes según Instancia'!AB24))</f>
        <v>4.5485403937542433E-2</v>
      </c>
      <c r="F24" s="29">
        <f>IF('Órdenes según Instancia'!AB24=0,"-",('Órdenes según Instancia'!R24/'Órdenes según Instancia'!AB24))</f>
        <v>7.4677528852681602E-3</v>
      </c>
      <c r="G24" s="29">
        <f>IF('Órdenes según Instancia'!AB24=0,"-",('Órdenes según Instancia'!W24/'Órdenes según Instancia'!AB24))</f>
        <v>0</v>
      </c>
      <c r="H24" s="29">
        <f>IF('Órdenes según Instancia'!AC24=0,"-",('Órdenes según Instancia'!D24/'Órdenes según Instancia'!AC24))</f>
        <v>1</v>
      </c>
      <c r="I24" s="29">
        <f>IF('Órdenes según Instancia'!AC24=0,"-",('Órdenes según Instancia'!I24/'Órdenes según Instancia'!AC24))</f>
        <v>0</v>
      </c>
      <c r="J24" s="29">
        <f>IF('Órdenes según Instancia'!AC24=0,"-",('Órdenes según Instancia'!N24/'Órdenes según Instancia'!AC24))</f>
        <v>0</v>
      </c>
      <c r="K24" s="29">
        <f>IF('Órdenes según Instancia'!AC24=0,"-",('Órdenes según Instancia'!S24/'Órdenes según Instancia'!AC24))</f>
        <v>0</v>
      </c>
      <c r="L24" s="29">
        <f>IF('Órdenes según Instancia'!AC24=0,"-",('Órdenes según Instancia'!X24/'Órdenes según Instancia'!AC24))</f>
        <v>0</v>
      </c>
      <c r="M24" s="29">
        <f>IF('Órdenes según Instancia'!AD24=0,"-",('Órdenes según Instancia'!E24/'Órdenes según Instancia'!AD24))</f>
        <v>0.93776641091219093</v>
      </c>
      <c r="N24" s="29">
        <f>IF('Órdenes según Instancia'!AD24=0,"-",('Órdenes según Instancia'!J24/'Órdenes según Instancia'!AD24))</f>
        <v>0</v>
      </c>
      <c r="O24" s="29">
        <f>IF('Órdenes según Instancia'!AD24=0,"-",('Órdenes según Instancia'!O24/'Órdenes según Instancia'!AD24))</f>
        <v>5.285592497868713E-2</v>
      </c>
      <c r="P24" s="29">
        <f>IF('Órdenes según Instancia'!AD24=0,"-",('Órdenes según Instancia'!T24/'Órdenes según Instancia'!AD24))</f>
        <v>9.3776641091219103E-3</v>
      </c>
      <c r="Q24" s="29">
        <f>IF('Órdenes según Instancia'!AD24=0,"-",('Órdenes según Instancia'!Y24/'Órdenes según Instancia'!AD24))</f>
        <v>0</v>
      </c>
      <c r="R24" s="29">
        <f>IF('Órdenes según Instancia'!AE24=0,"-",('Órdenes según Instancia'!F24/'Órdenes según Instancia'!AE24))</f>
        <v>0.97909407665505221</v>
      </c>
      <c r="S24" s="29">
        <f>IF('Órdenes según Instancia'!AE24=0,"-",('Órdenes según Instancia'!K24/'Órdenes según Instancia'!AE24))</f>
        <v>3.4843205574912892E-3</v>
      </c>
      <c r="T24" s="29">
        <f>IF('Órdenes según Instancia'!AE24=0,"-",('Órdenes según Instancia'!P24/'Órdenes según Instancia'!AE24))</f>
        <v>1.7421602787456445E-2</v>
      </c>
      <c r="U24" s="29">
        <f>IF('Órdenes según Instancia'!AE24=0,"-",('Órdenes según Instancia'!U24/('Órdenes según Instancia'!AE24)))</f>
        <v>0</v>
      </c>
      <c r="V24" s="29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32</v>
      </c>
      <c r="C25" s="29">
        <f>IF('Órdenes según Instancia'!AB25=0,"-",('Órdenes según Instancia'!C25/'Órdenes según Instancia'!AB25))</f>
        <v>0.97073170731707314</v>
      </c>
      <c r="D25" s="29">
        <f>IF('Órdenes según Instancia'!AB25=0,"-",('Órdenes según Instancia'!H25/'Órdenes según Instancia'!AB25))</f>
        <v>0</v>
      </c>
      <c r="E25" s="29">
        <f>IF('Órdenes según Instancia'!AB25=0,"-",('Órdenes según Instancia'!M25/'Órdenes según Instancia'!AB25))</f>
        <v>2.4390243902439025E-2</v>
      </c>
      <c r="F25" s="29">
        <f>IF('Órdenes según Instancia'!AB25=0,"-",('Órdenes según Instancia'!R25/'Órdenes según Instancia'!AB25))</f>
        <v>4.8780487804878049E-3</v>
      </c>
      <c r="G25" s="29">
        <f>IF('Órdenes según Instancia'!AB25=0,"-",('Órdenes según Instancia'!W25/'Órdenes según Instancia'!AB25))</f>
        <v>0</v>
      </c>
      <c r="H25" s="29" t="str">
        <f>IF('Órdenes según Instancia'!AC25=0,"-",('Órdenes según Instancia'!D25/'Órdenes según Instancia'!AC25))</f>
        <v>-</v>
      </c>
      <c r="I25" s="29" t="str">
        <f>IF('Órdenes según Instancia'!AC25=0,"-",('Órdenes según Instancia'!I25/'Órdenes según Instancia'!AC25))</f>
        <v>-</v>
      </c>
      <c r="J25" s="29" t="str">
        <f>IF('Órdenes según Instancia'!AC25=0,"-",('Órdenes según Instancia'!N25/'Órdenes según Instancia'!AC25))</f>
        <v>-</v>
      </c>
      <c r="K25" s="29" t="str">
        <f>IF('Órdenes según Instancia'!AC25=0,"-",('Órdenes según Instancia'!S25/'Órdenes según Instancia'!AC25))</f>
        <v>-</v>
      </c>
      <c r="L25" s="29" t="str">
        <f>IF('Órdenes según Instancia'!AC25=0,"-",('Órdenes según Instancia'!X25/'Órdenes según Instancia'!AC25))</f>
        <v>-</v>
      </c>
      <c r="M25" s="29">
        <f>IF('Órdenes según Instancia'!AD25=0,"-",('Órdenes según Instancia'!E25/'Órdenes según Instancia'!AD25))</f>
        <v>0.96449704142011838</v>
      </c>
      <c r="N25" s="29">
        <f>IF('Órdenes según Instancia'!AD25=0,"-",('Órdenes según Instancia'!J25/'Órdenes según Instancia'!AD25))</f>
        <v>0</v>
      </c>
      <c r="O25" s="29">
        <f>IF('Órdenes según Instancia'!AD25=0,"-",('Órdenes según Instancia'!O25/'Órdenes según Instancia'!AD25))</f>
        <v>2.9585798816568046E-2</v>
      </c>
      <c r="P25" s="29">
        <f>IF('Órdenes según Instancia'!AD25=0,"-",('Órdenes según Instancia'!T25/'Órdenes según Instancia'!AD25))</f>
        <v>5.9171597633136093E-3</v>
      </c>
      <c r="Q25" s="29">
        <f>IF('Órdenes según Instancia'!AD25=0,"-",('Órdenes según Instancia'!Y25/'Órdenes según Instancia'!AD25))</f>
        <v>0</v>
      </c>
      <c r="R25" s="29">
        <f>IF('Órdenes según Instancia'!AE25=0,"-",('Órdenes según Instancia'!F25/'Órdenes según Instancia'!AE25))</f>
        <v>1</v>
      </c>
      <c r="S25" s="29">
        <f>IF('Órdenes según Instancia'!AE25=0,"-",('Órdenes según Instancia'!K25/'Órdenes según Instancia'!AE25))</f>
        <v>0</v>
      </c>
      <c r="T25" s="29">
        <f>IF('Órdenes según Instancia'!AE25=0,"-",('Órdenes según Instancia'!P25/'Órdenes según Instancia'!AE25))</f>
        <v>0</v>
      </c>
      <c r="U25" s="29">
        <f>IF('Órdenes según Instancia'!AE25=0,"-",('Órdenes según Instancia'!U25/('Órdenes según Instancia'!AE25)))</f>
        <v>0</v>
      </c>
      <c r="V25" s="29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33</v>
      </c>
      <c r="C26" s="29">
        <f>IF('Órdenes según Instancia'!AB26=0,"-",('Órdenes según Instancia'!C26/'Órdenes según Instancia'!AB26))</f>
        <v>0.93474088291746638</v>
      </c>
      <c r="D26" s="29">
        <f>IF('Órdenes según Instancia'!AB26=0,"-",('Órdenes según Instancia'!H26/'Órdenes según Instancia'!AB26))</f>
        <v>0</v>
      </c>
      <c r="E26" s="29">
        <f>IF('Órdenes según Instancia'!AB26=0,"-",('Órdenes según Instancia'!M26/'Órdenes según Instancia'!AB26))</f>
        <v>6.1420345489443376E-2</v>
      </c>
      <c r="F26" s="29">
        <f>IF('Órdenes según Instancia'!AB26=0,"-",('Órdenes según Instancia'!R26/'Órdenes según Instancia'!AB26))</f>
        <v>3.838771593090211E-3</v>
      </c>
      <c r="G26" s="29">
        <f>IF('Órdenes según Instancia'!AB26=0,"-",('Órdenes según Instancia'!W26/'Órdenes según Instancia'!AB26))</f>
        <v>0</v>
      </c>
      <c r="H26" s="29" t="str">
        <f>IF('Órdenes según Instancia'!AC26=0,"-",('Órdenes según Instancia'!D26/'Órdenes según Instancia'!AC26))</f>
        <v>-</v>
      </c>
      <c r="I26" s="29" t="str">
        <f>IF('Órdenes según Instancia'!AC26=0,"-",('Órdenes según Instancia'!I26/'Órdenes según Instancia'!AC26))</f>
        <v>-</v>
      </c>
      <c r="J26" s="29" t="str">
        <f>IF('Órdenes según Instancia'!AC26=0,"-",('Órdenes según Instancia'!N26/'Órdenes según Instancia'!AC26))</f>
        <v>-</v>
      </c>
      <c r="K26" s="29" t="str">
        <f>IF('Órdenes según Instancia'!AC26=0,"-",('Órdenes según Instancia'!S26/'Órdenes según Instancia'!AC26))</f>
        <v>-</v>
      </c>
      <c r="L26" s="29" t="str">
        <f>IF('Órdenes según Instancia'!AC26=0,"-",('Órdenes según Instancia'!X26/'Órdenes según Instancia'!AC26))</f>
        <v>-</v>
      </c>
      <c r="M26" s="29">
        <f>IF('Órdenes según Instancia'!AD26=0,"-",('Órdenes según Instancia'!E26/'Órdenes según Instancia'!AD26))</f>
        <v>0.90422535211267607</v>
      </c>
      <c r="N26" s="29">
        <f>IF('Órdenes según Instancia'!AD26=0,"-",('Órdenes según Instancia'!J26/'Órdenes según Instancia'!AD26))</f>
        <v>0</v>
      </c>
      <c r="O26" s="29">
        <f>IF('Órdenes según Instancia'!AD26=0,"-",('Órdenes según Instancia'!O26/'Órdenes según Instancia'!AD26))</f>
        <v>9.014084507042254E-2</v>
      </c>
      <c r="P26" s="29">
        <f>IF('Órdenes según Instancia'!AD26=0,"-",('Órdenes según Instancia'!T26/'Órdenes según Instancia'!AD26))</f>
        <v>5.6338028169014088E-3</v>
      </c>
      <c r="Q26" s="29">
        <f>IF('Órdenes según Instancia'!AD26=0,"-",('Órdenes según Instancia'!Y26/'Órdenes según Instancia'!AD26))</f>
        <v>0</v>
      </c>
      <c r="R26" s="29">
        <f>IF('Órdenes según Instancia'!AE26=0,"-",('Órdenes según Instancia'!F26/'Órdenes según Instancia'!AE26))</f>
        <v>1</v>
      </c>
      <c r="S26" s="29">
        <f>IF('Órdenes según Instancia'!AE26=0,"-",('Órdenes según Instancia'!K26/'Órdenes según Instancia'!AE26))</f>
        <v>0</v>
      </c>
      <c r="T26" s="29">
        <f>IF('Órdenes según Instancia'!AE26=0,"-",('Órdenes según Instancia'!P26/'Órdenes según Instancia'!AE26))</f>
        <v>0</v>
      </c>
      <c r="U26" s="29">
        <f>IF('Órdenes según Instancia'!AE26=0,"-",('Órdenes según Instancia'!U26/('Órdenes según Instancia'!AE26)))</f>
        <v>0</v>
      </c>
      <c r="V26" s="29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34</v>
      </c>
      <c r="C27" s="29">
        <f>IF('Órdenes según Instancia'!AB27=0,"-",('Órdenes según Instancia'!C27/'Órdenes según Instancia'!AB27))</f>
        <v>0.94895448954489547</v>
      </c>
      <c r="D27" s="29">
        <f>IF('Órdenes según Instancia'!AB27=0,"-",('Órdenes según Instancia'!H27/'Órdenes según Instancia'!AB27))</f>
        <v>1.5375153751537515E-2</v>
      </c>
      <c r="E27" s="29">
        <f>IF('Órdenes según Instancia'!AB27=0,"-",('Órdenes según Instancia'!M27/'Órdenes según Instancia'!AB27))</f>
        <v>2.9520295202952029E-2</v>
      </c>
      <c r="F27" s="29">
        <f>IF('Órdenes según Instancia'!AB27=0,"-",('Órdenes según Instancia'!R27/'Órdenes según Instancia'!AB27))</f>
        <v>6.1500615006150061E-3</v>
      </c>
      <c r="G27" s="29">
        <f>IF('Órdenes según Instancia'!AB27=0,"-",('Órdenes según Instancia'!W27/'Órdenes según Instancia'!AB27))</f>
        <v>0</v>
      </c>
      <c r="H27" s="29">
        <f>IF('Órdenes según Instancia'!AC27=0,"-",('Órdenes según Instancia'!D27/'Órdenes según Instancia'!AC27))</f>
        <v>1</v>
      </c>
      <c r="I27" s="29">
        <f>IF('Órdenes según Instancia'!AC27=0,"-",('Órdenes según Instancia'!I27/'Órdenes según Instancia'!AC27))</f>
        <v>0</v>
      </c>
      <c r="J27" s="29">
        <f>IF('Órdenes según Instancia'!AC27=0,"-",('Órdenes según Instancia'!N27/'Órdenes según Instancia'!AC27))</f>
        <v>0</v>
      </c>
      <c r="K27" s="29">
        <f>IF('Órdenes según Instancia'!AC27=0,"-",('Órdenes según Instancia'!S27/'Órdenes según Instancia'!AC27))</f>
        <v>0</v>
      </c>
      <c r="L27" s="29">
        <f>IF('Órdenes según Instancia'!AC27=0,"-",('Órdenes según Instancia'!X27/'Órdenes según Instancia'!AC27))</f>
        <v>0</v>
      </c>
      <c r="M27" s="29">
        <f>IF('Órdenes según Instancia'!AD27=0,"-",('Órdenes según Instancia'!E27/'Órdenes según Instancia'!AD27))</f>
        <v>0.91235059760956172</v>
      </c>
      <c r="N27" s="29">
        <f>IF('Órdenes según Instancia'!AD27=0,"-",('Órdenes según Instancia'!J27/'Órdenes según Instancia'!AD27))</f>
        <v>2.1248339973439574E-2</v>
      </c>
      <c r="O27" s="29">
        <f>IF('Órdenes según Instancia'!AD27=0,"-",('Órdenes según Instancia'!O27/'Órdenes según Instancia'!AD27))</f>
        <v>5.4448871181938911E-2</v>
      </c>
      <c r="P27" s="29">
        <f>IF('Órdenes según Instancia'!AD27=0,"-",('Órdenes según Instancia'!T27/'Órdenes según Instancia'!AD27))</f>
        <v>1.1952191235059761E-2</v>
      </c>
      <c r="Q27" s="29">
        <f>IF('Órdenes según Instancia'!AD27=0,"-",('Órdenes según Instancia'!Y27/'Órdenes según Instancia'!AD27))</f>
        <v>0</v>
      </c>
      <c r="R27" s="29">
        <f>IF('Órdenes según Instancia'!AE27=0,"-",('Órdenes según Instancia'!F27/'Órdenes según Instancia'!AE27))</f>
        <v>0.98050458715596334</v>
      </c>
      <c r="S27" s="29">
        <f>IF('Órdenes según Instancia'!AE27=0,"-",('Órdenes según Instancia'!K27/'Órdenes según Instancia'!AE27))</f>
        <v>1.0321100917431193E-2</v>
      </c>
      <c r="T27" s="29">
        <f>IF('Órdenes según Instancia'!AE27=0,"-",('Órdenes según Instancia'!P27/'Órdenes según Instancia'!AE27))</f>
        <v>8.027522935779817E-3</v>
      </c>
      <c r="U27" s="29">
        <f>IF('Órdenes según Instancia'!AE27=0,"-",('Órdenes según Instancia'!U27/('Órdenes según Instancia'!AE27)))</f>
        <v>1.1467889908256881E-3</v>
      </c>
      <c r="V27" s="29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35</v>
      </c>
      <c r="C28" s="29">
        <f>IF('Órdenes según Instancia'!AB28=0,"-",('Órdenes según Instancia'!C28/'Órdenes según Instancia'!AB28))</f>
        <v>0.93528183716075153</v>
      </c>
      <c r="D28" s="29">
        <f>IF('Órdenes según Instancia'!AB28=0,"-",('Órdenes según Instancia'!H28/'Órdenes según Instancia'!AB28))</f>
        <v>8.350730688935281E-3</v>
      </c>
      <c r="E28" s="29">
        <f>IF('Órdenes según Instancia'!AB28=0,"-",('Órdenes según Instancia'!M28/'Órdenes según Instancia'!AB28))</f>
        <v>4.3841336116910233E-2</v>
      </c>
      <c r="F28" s="29">
        <f>IF('Órdenes según Instancia'!AB28=0,"-",('Órdenes según Instancia'!R28/'Órdenes según Instancia'!AB28))</f>
        <v>1.2526096033402923E-2</v>
      </c>
      <c r="G28" s="29">
        <f>IF('Órdenes según Instancia'!AB28=0,"-",('Órdenes según Instancia'!W28/'Órdenes según Instancia'!AB28))</f>
        <v>0</v>
      </c>
      <c r="H28" s="29" t="str">
        <f>IF('Órdenes según Instancia'!AC28=0,"-",('Órdenes según Instancia'!D28/'Órdenes según Instancia'!AC28))</f>
        <v>-</v>
      </c>
      <c r="I28" s="29" t="str">
        <f>IF('Órdenes según Instancia'!AC28=0,"-",('Órdenes según Instancia'!I28/'Órdenes según Instancia'!AC28))</f>
        <v>-</v>
      </c>
      <c r="J28" s="29" t="str">
        <f>IF('Órdenes según Instancia'!AC28=0,"-",('Órdenes según Instancia'!N28/'Órdenes según Instancia'!AC28))</f>
        <v>-</v>
      </c>
      <c r="K28" s="29" t="str">
        <f>IF('Órdenes según Instancia'!AC28=0,"-",('Órdenes según Instancia'!S28/'Órdenes según Instancia'!AC28))</f>
        <v>-</v>
      </c>
      <c r="L28" s="29" t="str">
        <f>IF('Órdenes según Instancia'!AC28=0,"-",('Órdenes según Instancia'!X28/'Órdenes según Instancia'!AC28))</f>
        <v>-</v>
      </c>
      <c r="M28" s="29">
        <f>IF('Órdenes según Instancia'!AD28=0,"-",('Órdenes según Instancia'!E28/'Órdenes según Instancia'!AD28))</f>
        <v>0.92151898734177218</v>
      </c>
      <c r="N28" s="29">
        <f>IF('Órdenes según Instancia'!AD28=0,"-",('Órdenes según Instancia'!J28/'Órdenes según Instancia'!AD28))</f>
        <v>1.0126582278481013E-2</v>
      </c>
      <c r="O28" s="29">
        <f>IF('Órdenes según Instancia'!AD28=0,"-",('Órdenes según Instancia'!O28/'Órdenes según Instancia'!AD28))</f>
        <v>5.3164556962025315E-2</v>
      </c>
      <c r="P28" s="29">
        <f>IF('Órdenes según Instancia'!AD28=0,"-",('Órdenes según Instancia'!T28/'Órdenes según Instancia'!AD28))</f>
        <v>1.5189873417721518E-2</v>
      </c>
      <c r="Q28" s="29">
        <f>IF('Órdenes según Instancia'!AD28=0,"-",('Órdenes según Instancia'!Y28/'Órdenes según Instancia'!AD28))</f>
        <v>0</v>
      </c>
      <c r="R28" s="29">
        <f>IF('Órdenes según Instancia'!AE28=0,"-",('Órdenes según Instancia'!F28/'Órdenes según Instancia'!AE28))</f>
        <v>1</v>
      </c>
      <c r="S28" s="29">
        <f>IF('Órdenes según Instancia'!AE28=0,"-",('Órdenes según Instancia'!K28/'Órdenes según Instancia'!AE28))</f>
        <v>0</v>
      </c>
      <c r="T28" s="29">
        <f>IF('Órdenes según Instancia'!AE28=0,"-",('Órdenes según Instancia'!P28/'Órdenes según Instancia'!AE28))</f>
        <v>0</v>
      </c>
      <c r="U28" s="29">
        <f>IF('Órdenes según Instancia'!AE28=0,"-",('Órdenes según Instancia'!U28/('Órdenes según Instancia'!AE28)))</f>
        <v>0</v>
      </c>
      <c r="V28" s="29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36</v>
      </c>
      <c r="C29" s="29">
        <f>IF('Órdenes según Instancia'!AB29=0,"-",('Órdenes según Instancia'!C29/'Órdenes según Instancia'!AB29))</f>
        <v>0.99186991869918695</v>
      </c>
      <c r="D29" s="29">
        <f>IF('Órdenes según Instancia'!AB29=0,"-",('Órdenes según Instancia'!H29/'Órdenes según Instancia'!AB29))</f>
        <v>0</v>
      </c>
      <c r="E29" s="29">
        <f>IF('Órdenes según Instancia'!AB29=0,"-",('Órdenes según Instancia'!M29/'Órdenes según Instancia'!AB29))</f>
        <v>8.130081300813009E-3</v>
      </c>
      <c r="F29" s="29">
        <f>IF('Órdenes según Instancia'!AB29=0,"-",('Órdenes según Instancia'!R29/'Órdenes según Instancia'!AB29))</f>
        <v>0</v>
      </c>
      <c r="G29" s="29">
        <f>IF('Órdenes según Instancia'!AB29=0,"-",('Órdenes según Instancia'!W29/'Órdenes según Instancia'!AB29))</f>
        <v>0</v>
      </c>
      <c r="H29" s="29" t="str">
        <f>IF('Órdenes según Instancia'!AC29=0,"-",('Órdenes según Instancia'!D29/'Órdenes según Instancia'!AC29))</f>
        <v>-</v>
      </c>
      <c r="I29" s="29" t="str">
        <f>IF('Órdenes según Instancia'!AC29=0,"-",('Órdenes según Instancia'!I29/'Órdenes según Instancia'!AC29))</f>
        <v>-</v>
      </c>
      <c r="J29" s="29" t="str">
        <f>IF('Órdenes según Instancia'!AC29=0,"-",('Órdenes según Instancia'!N29/'Órdenes según Instancia'!AC29))</f>
        <v>-</v>
      </c>
      <c r="K29" s="29" t="str">
        <f>IF('Órdenes según Instancia'!AC29=0,"-",('Órdenes según Instancia'!S29/'Órdenes según Instancia'!AC29))</f>
        <v>-</v>
      </c>
      <c r="L29" s="29" t="str">
        <f>IF('Órdenes según Instancia'!AC29=0,"-",('Órdenes según Instancia'!X29/'Órdenes según Instancia'!AC29))</f>
        <v>-</v>
      </c>
      <c r="M29" s="29">
        <f>IF('Órdenes según Instancia'!AD29=0,"-",('Órdenes según Instancia'!E29/'Órdenes según Instancia'!AD29))</f>
        <v>0.9887640449438202</v>
      </c>
      <c r="N29" s="29">
        <f>IF('Órdenes según Instancia'!AD29=0,"-",('Órdenes según Instancia'!J29/'Órdenes según Instancia'!AD29))</f>
        <v>0</v>
      </c>
      <c r="O29" s="29">
        <f>IF('Órdenes según Instancia'!AD29=0,"-",('Órdenes según Instancia'!O29/'Órdenes según Instancia'!AD29))</f>
        <v>1.1235955056179775E-2</v>
      </c>
      <c r="P29" s="29">
        <f>IF('Órdenes según Instancia'!AD29=0,"-",('Órdenes según Instancia'!T29/'Órdenes según Instancia'!AD29))</f>
        <v>0</v>
      </c>
      <c r="Q29" s="29">
        <f>IF('Órdenes según Instancia'!AD29=0,"-",('Órdenes según Instancia'!Y29/'Órdenes según Instancia'!AD29))</f>
        <v>0</v>
      </c>
      <c r="R29" s="29">
        <f>IF('Órdenes según Instancia'!AE29=0,"-",('Órdenes según Instancia'!F29/'Órdenes según Instancia'!AE29))</f>
        <v>1</v>
      </c>
      <c r="S29" s="29">
        <f>IF('Órdenes según Instancia'!AE29=0,"-",('Órdenes según Instancia'!K29/'Órdenes según Instancia'!AE29))</f>
        <v>0</v>
      </c>
      <c r="T29" s="29">
        <f>IF('Órdenes según Instancia'!AE29=0,"-",('Órdenes según Instancia'!P29/'Órdenes según Instancia'!AE29))</f>
        <v>0</v>
      </c>
      <c r="U29" s="29">
        <f>IF('Órdenes según Instancia'!AE29=0,"-",('Órdenes según Instancia'!U29/('Órdenes según Instancia'!AE29)))</f>
        <v>0</v>
      </c>
      <c r="V29" s="29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37</v>
      </c>
      <c r="C30" s="29">
        <f>IF('Órdenes según Instancia'!AB30=0,"-",('Órdenes según Instancia'!C30/'Órdenes según Instancia'!AB30))</f>
        <v>0.98662207357859533</v>
      </c>
      <c r="D30" s="29">
        <f>IF('Órdenes según Instancia'!AB30=0,"-",('Órdenes según Instancia'!H30/'Órdenes según Instancia'!AB30))</f>
        <v>1.0033444816053512E-2</v>
      </c>
      <c r="E30" s="29">
        <f>IF('Órdenes según Instancia'!AB30=0,"-",('Órdenes según Instancia'!M30/'Órdenes según Instancia'!AB30))</f>
        <v>0</v>
      </c>
      <c r="F30" s="29">
        <f>IF('Órdenes según Instancia'!AB30=0,"-",('Órdenes según Instancia'!R30/'Órdenes según Instancia'!AB30))</f>
        <v>3.3444816053511705E-3</v>
      </c>
      <c r="G30" s="29">
        <f>IF('Órdenes según Instancia'!AB30=0,"-",('Órdenes según Instancia'!W30/'Órdenes según Instancia'!AB30))</f>
        <v>0</v>
      </c>
      <c r="H30" s="29" t="str">
        <f>IF('Órdenes según Instancia'!AC30=0,"-",('Órdenes según Instancia'!D30/'Órdenes según Instancia'!AC30))</f>
        <v>-</v>
      </c>
      <c r="I30" s="29" t="str">
        <f>IF('Órdenes según Instancia'!AC30=0,"-",('Órdenes según Instancia'!I30/'Órdenes según Instancia'!AC30))</f>
        <v>-</v>
      </c>
      <c r="J30" s="29" t="str">
        <f>IF('Órdenes según Instancia'!AC30=0,"-",('Órdenes según Instancia'!N30/'Órdenes según Instancia'!AC30))</f>
        <v>-</v>
      </c>
      <c r="K30" s="29" t="str">
        <f>IF('Órdenes según Instancia'!AC30=0,"-",('Órdenes según Instancia'!S30/'Órdenes según Instancia'!AC30))</f>
        <v>-</v>
      </c>
      <c r="L30" s="29" t="str">
        <f>IF('Órdenes según Instancia'!AC30=0,"-",('Órdenes según Instancia'!X30/'Órdenes según Instancia'!AC30))</f>
        <v>-</v>
      </c>
      <c r="M30" s="29">
        <f>IF('Órdenes según Instancia'!AD30=0,"-",('Órdenes según Instancia'!E30/'Órdenes según Instancia'!AD30))</f>
        <v>0.98770491803278693</v>
      </c>
      <c r="N30" s="29">
        <f>IF('Órdenes según Instancia'!AD30=0,"-",('Órdenes según Instancia'!J30/'Órdenes según Instancia'!AD30))</f>
        <v>8.1967213114754103E-3</v>
      </c>
      <c r="O30" s="29">
        <f>IF('Órdenes según Instancia'!AD30=0,"-",('Órdenes según Instancia'!O30/'Órdenes según Instancia'!AD30))</f>
        <v>0</v>
      </c>
      <c r="P30" s="29">
        <f>IF('Órdenes según Instancia'!AD30=0,"-",('Órdenes según Instancia'!T30/'Órdenes según Instancia'!AD30))</f>
        <v>4.0983606557377051E-3</v>
      </c>
      <c r="Q30" s="29">
        <f>IF('Órdenes según Instancia'!AD30=0,"-",('Órdenes según Instancia'!Y30/'Órdenes según Instancia'!AD30))</f>
        <v>0</v>
      </c>
      <c r="R30" s="29">
        <f>IF('Órdenes según Instancia'!AE30=0,"-",('Órdenes según Instancia'!F30/'Órdenes según Instancia'!AE30))</f>
        <v>0.98181818181818181</v>
      </c>
      <c r="S30" s="29">
        <f>IF('Órdenes según Instancia'!AE30=0,"-",('Órdenes según Instancia'!K30/'Órdenes según Instancia'!AE30))</f>
        <v>1.8181818181818181E-2</v>
      </c>
      <c r="T30" s="29">
        <f>IF('Órdenes según Instancia'!AE30=0,"-",('Órdenes según Instancia'!P30/'Órdenes según Instancia'!AE30))</f>
        <v>0</v>
      </c>
      <c r="U30" s="29">
        <f>IF('Órdenes según Instancia'!AE30=0,"-",('Órdenes según Instancia'!U30/('Órdenes según Instancia'!AE30)))</f>
        <v>0</v>
      </c>
      <c r="V30" s="29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38</v>
      </c>
      <c r="C31" s="29">
        <f>IF('Órdenes según Instancia'!AB31=0,"-",('Órdenes según Instancia'!C31/'Órdenes según Instancia'!AB31))</f>
        <v>0.97115384615384615</v>
      </c>
      <c r="D31" s="29">
        <f>IF('Órdenes según Instancia'!AB31=0,"-",('Órdenes según Instancia'!H31/'Órdenes según Instancia'!AB31))</f>
        <v>0</v>
      </c>
      <c r="E31" s="29">
        <f>IF('Órdenes según Instancia'!AB31=0,"-",('Órdenes según Instancia'!M31/'Órdenes según Instancia'!AB31))</f>
        <v>2.8846153846153848E-2</v>
      </c>
      <c r="F31" s="29">
        <f>IF('Órdenes según Instancia'!AB31=0,"-",('Órdenes según Instancia'!R31/'Órdenes según Instancia'!AB31))</f>
        <v>0</v>
      </c>
      <c r="G31" s="29">
        <f>IF('Órdenes según Instancia'!AB31=0,"-",('Órdenes según Instancia'!W31/'Órdenes según Instancia'!AB31))</f>
        <v>0</v>
      </c>
      <c r="H31" s="29" t="str">
        <f>IF('Órdenes según Instancia'!AC31=0,"-",('Órdenes según Instancia'!D31/'Órdenes según Instancia'!AC31))</f>
        <v>-</v>
      </c>
      <c r="I31" s="29" t="str">
        <f>IF('Órdenes según Instancia'!AC31=0,"-",('Órdenes según Instancia'!I31/'Órdenes según Instancia'!AC31))</f>
        <v>-</v>
      </c>
      <c r="J31" s="29" t="str">
        <f>IF('Órdenes según Instancia'!AC31=0,"-",('Órdenes según Instancia'!N31/'Órdenes según Instancia'!AC31))</f>
        <v>-</v>
      </c>
      <c r="K31" s="29" t="str">
        <f>IF('Órdenes según Instancia'!AC31=0,"-",('Órdenes según Instancia'!S31/'Órdenes según Instancia'!AC31))</f>
        <v>-</v>
      </c>
      <c r="L31" s="29" t="str">
        <f>IF('Órdenes según Instancia'!AC31=0,"-",('Órdenes según Instancia'!X31/'Órdenes según Instancia'!AC31))</f>
        <v>-</v>
      </c>
      <c r="M31" s="29">
        <f>IF('Órdenes según Instancia'!AD31=0,"-",('Órdenes según Instancia'!E31/'Órdenes según Instancia'!AD31))</f>
        <v>0.98750000000000004</v>
      </c>
      <c r="N31" s="29">
        <f>IF('Órdenes según Instancia'!AD31=0,"-",('Órdenes según Instancia'!J31/'Órdenes según Instancia'!AD31))</f>
        <v>0</v>
      </c>
      <c r="O31" s="29">
        <f>IF('Órdenes según Instancia'!AD31=0,"-",('Órdenes según Instancia'!O31/'Órdenes según Instancia'!AD31))</f>
        <v>1.2500000000000001E-2</v>
      </c>
      <c r="P31" s="29">
        <f>IF('Órdenes según Instancia'!AD31=0,"-",('Órdenes según Instancia'!T31/'Órdenes según Instancia'!AD31))</f>
        <v>0</v>
      </c>
      <c r="Q31" s="29">
        <f>IF('Órdenes según Instancia'!AD31=0,"-",('Órdenes según Instancia'!Y31/'Órdenes según Instancia'!AD31))</f>
        <v>0</v>
      </c>
      <c r="R31" s="29">
        <f>IF('Órdenes según Instancia'!AE31=0,"-",('Órdenes según Instancia'!F31/'Órdenes según Instancia'!AE31))</f>
        <v>0.91666666666666663</v>
      </c>
      <c r="S31" s="29">
        <f>IF('Órdenes según Instancia'!AE31=0,"-",('Órdenes según Instancia'!K31/'Órdenes según Instancia'!AE31))</f>
        <v>0</v>
      </c>
      <c r="T31" s="29">
        <f>IF('Órdenes según Instancia'!AE31=0,"-",('Órdenes según Instancia'!P31/'Órdenes según Instancia'!AE31))</f>
        <v>8.3333333333333329E-2</v>
      </c>
      <c r="U31" s="29">
        <f>IF('Órdenes según Instancia'!AE31=0,"-",('Órdenes según Instancia'!U31/('Órdenes según Instancia'!AE31)))</f>
        <v>0</v>
      </c>
      <c r="V31" s="29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7" t="s">
        <v>39</v>
      </c>
      <c r="C32" s="26">
        <f>IF('Órdenes según Instancia'!AB32=0,"-",('Órdenes según Instancia'!C32/'Órdenes según Instancia'!AB32))</f>
        <v>0.94553301683211044</v>
      </c>
      <c r="D32" s="26">
        <f>IF('Órdenes según Instancia'!AB32=0,"-",('Órdenes según Instancia'!H32/'Órdenes según Instancia'!AB32))</f>
        <v>4.4885627967198964E-3</v>
      </c>
      <c r="E32" s="26">
        <f>IF('Órdenes según Instancia'!AB32=0,"-",('Órdenes según Instancia'!M32/'Órdenes según Instancia'!AB32))</f>
        <v>3.4613724643936125E-2</v>
      </c>
      <c r="F32" s="26">
        <f>IF('Órdenes según Instancia'!AB32=0,"-",('Órdenes según Instancia'!R32/'Órdenes según Instancia'!AB32))</f>
        <v>1.5192058696590419E-2</v>
      </c>
      <c r="G32" s="26">
        <f>IF('Órdenes según Instancia'!AB32=0,"-",('Órdenes según Instancia'!W32/'Órdenes según Instancia'!AB32))</f>
        <v>1.7263703064307294E-4</v>
      </c>
      <c r="H32" s="26">
        <f>IF('Órdenes según Instancia'!AC32=0,"-",('Órdenes según Instancia'!D32/'Órdenes según Instancia'!AC32))</f>
        <v>1</v>
      </c>
      <c r="I32" s="26">
        <f>IF('Órdenes según Instancia'!AC32=0,"-",('Órdenes según Instancia'!I32/'Órdenes según Instancia'!AC32))</f>
        <v>0</v>
      </c>
      <c r="J32" s="26">
        <f>IF('Órdenes según Instancia'!AC32=0,"-",('Órdenes según Instancia'!N32/'Órdenes según Instancia'!AC32))</f>
        <v>0</v>
      </c>
      <c r="K32" s="26">
        <f>IF('Órdenes según Instancia'!AC32=0,"-",('Órdenes según Instancia'!S32/'Órdenes según Instancia'!AC32))</f>
        <v>0</v>
      </c>
      <c r="L32" s="26">
        <f>IF('Órdenes según Instancia'!AC32=0,"-",('Órdenes según Instancia'!X32/'Órdenes según Instancia'!AC32))</f>
        <v>0</v>
      </c>
      <c r="M32" s="26">
        <f>IF('Órdenes según Instancia'!AD32=0,"-",('Órdenes según Instancia'!E32/'Órdenes según Instancia'!AD32))</f>
        <v>0.92755063999005838</v>
      </c>
      <c r="N32" s="26">
        <f>IF('Órdenes según Instancia'!AD32=0,"-",('Órdenes según Instancia'!J32/'Órdenes según Instancia'!AD32))</f>
        <v>4.5979868273890888E-3</v>
      </c>
      <c r="O32" s="26">
        <f>IF('Órdenes según Instancia'!AD32=0,"-",('Órdenes según Instancia'!O32/'Órdenes según Instancia'!AD32))</f>
        <v>4.6104138188144649E-2</v>
      </c>
      <c r="P32" s="26">
        <f>IF('Órdenes según Instancia'!AD32=0,"-",('Órdenes según Instancia'!T32/'Órdenes según Instancia'!AD32))</f>
        <v>2.1747234994407855E-2</v>
      </c>
      <c r="Q32" s="26">
        <f>IF('Órdenes según Instancia'!AD32=0,"-",('Órdenes según Instancia'!Y32/'Órdenes según Instancia'!AD32))</f>
        <v>0</v>
      </c>
      <c r="R32" s="26">
        <f>IF('Órdenes según Instancia'!AE32=0,"-",('Órdenes según Instancia'!F32/'Órdenes según Instancia'!AE32))</f>
        <v>0.98624247635425621</v>
      </c>
      <c r="S32" s="26">
        <f>IF('Órdenes según Instancia'!AE32=0,"-",('Órdenes según Instancia'!K32/'Órdenes según Instancia'!AE32))</f>
        <v>4.2992261392949269E-3</v>
      </c>
      <c r="T32" s="26">
        <f>IF('Órdenes según Instancia'!AE32=0,"-",('Órdenes según Instancia'!P32/'Órdenes según Instancia'!AE32))</f>
        <v>8.5984522785898538E-3</v>
      </c>
      <c r="U32" s="26">
        <f>IF('Órdenes según Instancia'!AE32=0,"-",('Órdenes según Instancia'!U32/('Órdenes según Instancia'!AE32)))</f>
        <v>2.8661507595299513E-4</v>
      </c>
      <c r="V32" s="26">
        <f>IF('Órdenes según Instancia'!AE32=0,"-",('Órdenes según Instancia'!Z32/'Órdenes según Instancia'!AE32))</f>
        <v>5.7323015190599027E-4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ht="58.5" customHeight="1" x14ac:dyDescent="0.2">
      <c r="C12" s="77" t="s">
        <v>224</v>
      </c>
      <c r="D12" s="77"/>
      <c r="E12" s="77" t="s">
        <v>147</v>
      </c>
      <c r="F12" s="77"/>
      <c r="G12" s="77" t="s">
        <v>148</v>
      </c>
      <c r="H12" s="77"/>
      <c r="I12" s="77" t="s">
        <v>225</v>
      </c>
      <c r="J12" s="77"/>
      <c r="K12" s="77" t="s">
        <v>226</v>
      </c>
      <c r="L12" s="77"/>
      <c r="M12" s="77" t="s">
        <v>149</v>
      </c>
      <c r="N12" s="77"/>
      <c r="O12" s="77" t="s">
        <v>150</v>
      </c>
      <c r="P12" s="77"/>
      <c r="Q12" s="77" t="s">
        <v>151</v>
      </c>
      <c r="R12" s="77"/>
      <c r="S12" s="77" t="s">
        <v>227</v>
      </c>
      <c r="T12" s="77"/>
      <c r="U12" s="77" t="s">
        <v>152</v>
      </c>
      <c r="V12" s="77"/>
      <c r="W12" s="77" t="s">
        <v>228</v>
      </c>
      <c r="X12" s="77"/>
      <c r="Y12" s="77" t="s">
        <v>229</v>
      </c>
      <c r="Z12" s="77"/>
      <c r="AA12" s="77" t="s">
        <v>230</v>
      </c>
      <c r="AB12" s="77"/>
      <c r="AC12" s="77" t="s">
        <v>231</v>
      </c>
      <c r="AD12" s="77"/>
      <c r="AE12" s="77" t="s">
        <v>232</v>
      </c>
      <c r="AF12" s="77"/>
      <c r="AG12" s="77" t="s">
        <v>153</v>
      </c>
      <c r="AH12" s="77"/>
      <c r="AI12" s="77" t="s">
        <v>154</v>
      </c>
      <c r="AJ12" s="77"/>
    </row>
    <row r="13" spans="2:36" ht="41.25" customHeight="1" thickBot="1" x14ac:dyDescent="0.25">
      <c r="B13" s="30"/>
      <c r="C13" s="32" t="s">
        <v>155</v>
      </c>
      <c r="D13" s="32" t="s">
        <v>156</v>
      </c>
      <c r="E13" s="32" t="s">
        <v>155</v>
      </c>
      <c r="F13" s="32" t="s">
        <v>156</v>
      </c>
      <c r="G13" s="32" t="s">
        <v>155</v>
      </c>
      <c r="H13" s="32" t="s">
        <v>156</v>
      </c>
      <c r="I13" s="32" t="s">
        <v>155</v>
      </c>
      <c r="J13" s="32" t="s">
        <v>156</v>
      </c>
      <c r="K13" s="32" t="s">
        <v>155</v>
      </c>
      <c r="L13" s="32" t="s">
        <v>156</v>
      </c>
      <c r="M13" s="32" t="s">
        <v>155</v>
      </c>
      <c r="N13" s="32" t="s">
        <v>156</v>
      </c>
      <c r="O13" s="32" t="s">
        <v>155</v>
      </c>
      <c r="P13" s="32" t="s">
        <v>156</v>
      </c>
      <c r="Q13" s="32" t="s">
        <v>155</v>
      </c>
      <c r="R13" s="32" t="s">
        <v>156</v>
      </c>
      <c r="S13" s="32" t="s">
        <v>155</v>
      </c>
      <c r="T13" s="32" t="s">
        <v>156</v>
      </c>
      <c r="U13" s="32" t="s">
        <v>155</v>
      </c>
      <c r="V13" s="32" t="s">
        <v>156</v>
      </c>
      <c r="W13" s="32" t="s">
        <v>155</v>
      </c>
      <c r="X13" s="32" t="s">
        <v>156</v>
      </c>
      <c r="Y13" s="32" t="s">
        <v>155</v>
      </c>
      <c r="Z13" s="32" t="s">
        <v>156</v>
      </c>
      <c r="AA13" s="32" t="s">
        <v>155</v>
      </c>
      <c r="AB13" s="32" t="s">
        <v>156</v>
      </c>
      <c r="AC13" s="32" t="s">
        <v>155</v>
      </c>
      <c r="AD13" s="32" t="s">
        <v>156</v>
      </c>
      <c r="AE13" s="32" t="s">
        <v>155</v>
      </c>
      <c r="AF13" s="32" t="s">
        <v>156</v>
      </c>
      <c r="AG13" s="32" t="s">
        <v>155</v>
      </c>
      <c r="AH13" s="32" t="s">
        <v>156</v>
      </c>
      <c r="AI13" s="32" t="s">
        <v>155</v>
      </c>
      <c r="AJ13" s="32" t="s">
        <v>156</v>
      </c>
    </row>
    <row r="14" spans="2:36" ht="20.100000000000001" customHeight="1" thickBot="1" x14ac:dyDescent="0.25">
      <c r="B14" s="3" t="s">
        <v>22</v>
      </c>
      <c r="C14" s="18">
        <v>58</v>
      </c>
      <c r="D14" s="18">
        <v>75</v>
      </c>
      <c r="E14" s="18">
        <v>84</v>
      </c>
      <c r="F14" s="18">
        <v>35</v>
      </c>
      <c r="G14" s="18">
        <v>1120</v>
      </c>
      <c r="H14" s="18">
        <v>604</v>
      </c>
      <c r="I14" s="18">
        <v>984</v>
      </c>
      <c r="J14" s="18">
        <v>588</v>
      </c>
      <c r="K14" s="18">
        <v>66</v>
      </c>
      <c r="L14" s="18">
        <v>31</v>
      </c>
      <c r="M14" s="18">
        <v>241</v>
      </c>
      <c r="N14" s="18">
        <v>109</v>
      </c>
      <c r="O14" s="18">
        <v>94</v>
      </c>
      <c r="P14" s="18">
        <v>22</v>
      </c>
      <c r="Q14" s="18">
        <v>2647</v>
      </c>
      <c r="R14" s="18">
        <v>1464</v>
      </c>
      <c r="S14" s="18">
        <v>326</v>
      </c>
      <c r="T14" s="18">
        <v>41</v>
      </c>
      <c r="U14" s="18">
        <v>21</v>
      </c>
      <c r="V14" s="18">
        <v>0</v>
      </c>
      <c r="W14" s="18">
        <v>197</v>
      </c>
      <c r="X14" s="18">
        <v>8</v>
      </c>
      <c r="Y14" s="18">
        <v>28</v>
      </c>
      <c r="Z14" s="18">
        <v>0</v>
      </c>
      <c r="AA14" s="18">
        <v>58</v>
      </c>
      <c r="AB14" s="18">
        <v>4</v>
      </c>
      <c r="AC14" s="18">
        <v>428</v>
      </c>
      <c r="AD14" s="18">
        <v>36</v>
      </c>
      <c r="AE14" s="18">
        <v>7</v>
      </c>
      <c r="AF14" s="18">
        <v>0</v>
      </c>
      <c r="AG14" s="18">
        <v>235</v>
      </c>
      <c r="AH14" s="18">
        <v>26</v>
      </c>
      <c r="AI14" s="18">
        <v>1300</v>
      </c>
      <c r="AJ14" s="18">
        <v>115</v>
      </c>
    </row>
    <row r="15" spans="2:36" ht="20.100000000000001" customHeight="1" thickBot="1" x14ac:dyDescent="0.25">
      <c r="B15" s="4" t="s">
        <v>23</v>
      </c>
      <c r="C15" s="19">
        <v>10</v>
      </c>
      <c r="D15" s="19">
        <v>0</v>
      </c>
      <c r="E15" s="19">
        <v>21</v>
      </c>
      <c r="F15" s="19">
        <v>0</v>
      </c>
      <c r="G15" s="19">
        <v>169</v>
      </c>
      <c r="H15" s="19">
        <v>57</v>
      </c>
      <c r="I15" s="19">
        <v>157</v>
      </c>
      <c r="J15" s="19">
        <v>53</v>
      </c>
      <c r="K15" s="19">
        <v>20</v>
      </c>
      <c r="L15" s="19">
        <v>1</v>
      </c>
      <c r="M15" s="19">
        <v>31</v>
      </c>
      <c r="N15" s="19">
        <v>2</v>
      </c>
      <c r="O15" s="19">
        <v>7</v>
      </c>
      <c r="P15" s="19">
        <v>0</v>
      </c>
      <c r="Q15" s="19">
        <v>415</v>
      </c>
      <c r="R15" s="19">
        <v>113</v>
      </c>
      <c r="S15" s="19">
        <v>43</v>
      </c>
      <c r="T15" s="19">
        <v>0</v>
      </c>
      <c r="U15" s="19">
        <v>10</v>
      </c>
      <c r="V15" s="19">
        <v>1</v>
      </c>
      <c r="W15" s="19">
        <v>36</v>
      </c>
      <c r="X15" s="19">
        <v>1</v>
      </c>
      <c r="Y15" s="19">
        <v>1</v>
      </c>
      <c r="Z15" s="19">
        <v>0</v>
      </c>
      <c r="AA15" s="19">
        <v>26</v>
      </c>
      <c r="AB15" s="19">
        <v>0</v>
      </c>
      <c r="AC15" s="19">
        <v>54</v>
      </c>
      <c r="AD15" s="19">
        <v>5</v>
      </c>
      <c r="AE15" s="19">
        <v>1</v>
      </c>
      <c r="AF15" s="19">
        <v>0</v>
      </c>
      <c r="AG15" s="19">
        <v>23</v>
      </c>
      <c r="AH15" s="19">
        <v>0</v>
      </c>
      <c r="AI15" s="19">
        <v>194</v>
      </c>
      <c r="AJ15" s="19">
        <v>7</v>
      </c>
    </row>
    <row r="16" spans="2:36" ht="20.100000000000001" customHeight="1" thickBot="1" x14ac:dyDescent="0.25">
      <c r="B16" s="4" t="s">
        <v>24</v>
      </c>
      <c r="C16" s="19">
        <v>3</v>
      </c>
      <c r="D16" s="19">
        <v>0</v>
      </c>
      <c r="E16" s="19">
        <v>6</v>
      </c>
      <c r="F16" s="19">
        <v>0</v>
      </c>
      <c r="G16" s="19">
        <v>150</v>
      </c>
      <c r="H16" s="19">
        <v>8</v>
      </c>
      <c r="I16" s="19">
        <v>150</v>
      </c>
      <c r="J16" s="19">
        <v>8</v>
      </c>
      <c r="K16" s="19">
        <v>2</v>
      </c>
      <c r="L16" s="19">
        <v>0</v>
      </c>
      <c r="M16" s="19">
        <v>5</v>
      </c>
      <c r="N16" s="19">
        <v>6</v>
      </c>
      <c r="O16" s="19">
        <v>4</v>
      </c>
      <c r="P16" s="19">
        <v>0</v>
      </c>
      <c r="Q16" s="19">
        <v>320</v>
      </c>
      <c r="R16" s="19">
        <v>22</v>
      </c>
      <c r="S16" s="19">
        <v>16</v>
      </c>
      <c r="T16" s="19">
        <v>0</v>
      </c>
      <c r="U16" s="19">
        <v>0</v>
      </c>
      <c r="V16" s="19">
        <v>0</v>
      </c>
      <c r="W16" s="19">
        <v>21</v>
      </c>
      <c r="X16" s="19">
        <v>0</v>
      </c>
      <c r="Y16" s="19">
        <v>1</v>
      </c>
      <c r="Z16" s="19">
        <v>0</v>
      </c>
      <c r="AA16" s="19">
        <v>5</v>
      </c>
      <c r="AB16" s="19">
        <v>0</v>
      </c>
      <c r="AC16" s="19">
        <v>35</v>
      </c>
      <c r="AD16" s="19">
        <v>1</v>
      </c>
      <c r="AE16" s="19">
        <v>0</v>
      </c>
      <c r="AF16" s="19">
        <v>0</v>
      </c>
      <c r="AG16" s="19">
        <v>9</v>
      </c>
      <c r="AH16" s="19">
        <v>1</v>
      </c>
      <c r="AI16" s="19">
        <v>87</v>
      </c>
      <c r="AJ16" s="19">
        <v>2</v>
      </c>
    </row>
    <row r="17" spans="2:36" ht="20.100000000000001" customHeight="1" thickBot="1" x14ac:dyDescent="0.25">
      <c r="B17" s="4" t="s">
        <v>25</v>
      </c>
      <c r="C17" s="19">
        <v>3</v>
      </c>
      <c r="D17" s="19">
        <v>53</v>
      </c>
      <c r="E17" s="19">
        <v>1</v>
      </c>
      <c r="F17" s="19">
        <v>2</v>
      </c>
      <c r="G17" s="19">
        <v>139</v>
      </c>
      <c r="H17" s="19">
        <v>135</v>
      </c>
      <c r="I17" s="19">
        <v>176</v>
      </c>
      <c r="J17" s="19">
        <v>128</v>
      </c>
      <c r="K17" s="19">
        <v>47</v>
      </c>
      <c r="L17" s="19">
        <v>0</v>
      </c>
      <c r="M17" s="19">
        <v>0</v>
      </c>
      <c r="N17" s="19">
        <v>60</v>
      </c>
      <c r="O17" s="19">
        <v>11</v>
      </c>
      <c r="P17" s="19">
        <v>67</v>
      </c>
      <c r="Q17" s="19">
        <v>377</v>
      </c>
      <c r="R17" s="19">
        <v>445</v>
      </c>
      <c r="S17" s="19">
        <v>27</v>
      </c>
      <c r="T17" s="19">
        <v>2</v>
      </c>
      <c r="U17" s="19">
        <v>0</v>
      </c>
      <c r="V17" s="19">
        <v>3</v>
      </c>
      <c r="W17" s="19">
        <v>8</v>
      </c>
      <c r="X17" s="19">
        <v>2</v>
      </c>
      <c r="Y17" s="19">
        <v>2</v>
      </c>
      <c r="Z17" s="19">
        <v>0</v>
      </c>
      <c r="AA17" s="19">
        <v>1</v>
      </c>
      <c r="AB17" s="19">
        <v>0</v>
      </c>
      <c r="AC17" s="19">
        <v>33</v>
      </c>
      <c r="AD17" s="19">
        <v>10</v>
      </c>
      <c r="AE17" s="19">
        <v>0</v>
      </c>
      <c r="AF17" s="19">
        <v>0</v>
      </c>
      <c r="AG17" s="19">
        <v>40</v>
      </c>
      <c r="AH17" s="19">
        <v>14</v>
      </c>
      <c r="AI17" s="19">
        <v>111</v>
      </c>
      <c r="AJ17" s="19">
        <v>31</v>
      </c>
    </row>
    <row r="18" spans="2:36" ht="20.100000000000001" customHeight="1" thickBot="1" x14ac:dyDescent="0.25">
      <c r="B18" s="4" t="s">
        <v>26</v>
      </c>
      <c r="C18" s="19">
        <v>10</v>
      </c>
      <c r="D18" s="19">
        <v>0</v>
      </c>
      <c r="E18" s="19">
        <v>9</v>
      </c>
      <c r="F18" s="19">
        <v>1</v>
      </c>
      <c r="G18" s="19">
        <v>215</v>
      </c>
      <c r="H18" s="19">
        <v>62</v>
      </c>
      <c r="I18" s="19">
        <v>172</v>
      </c>
      <c r="J18" s="19">
        <v>87</v>
      </c>
      <c r="K18" s="19">
        <v>35</v>
      </c>
      <c r="L18" s="19">
        <v>1</v>
      </c>
      <c r="M18" s="19">
        <v>45</v>
      </c>
      <c r="N18" s="19">
        <v>8</v>
      </c>
      <c r="O18" s="19">
        <v>44</v>
      </c>
      <c r="P18" s="19">
        <v>23</v>
      </c>
      <c r="Q18" s="19">
        <v>530</v>
      </c>
      <c r="R18" s="19">
        <v>182</v>
      </c>
      <c r="S18" s="19">
        <v>26</v>
      </c>
      <c r="T18" s="19">
        <v>0</v>
      </c>
      <c r="U18" s="19">
        <v>2</v>
      </c>
      <c r="V18" s="19">
        <v>3</v>
      </c>
      <c r="W18" s="19">
        <v>68</v>
      </c>
      <c r="X18" s="19">
        <v>16</v>
      </c>
      <c r="Y18" s="19">
        <v>3</v>
      </c>
      <c r="Z18" s="19">
        <v>0</v>
      </c>
      <c r="AA18" s="19">
        <v>50</v>
      </c>
      <c r="AB18" s="19">
        <v>15</v>
      </c>
      <c r="AC18" s="19">
        <v>109</v>
      </c>
      <c r="AD18" s="19">
        <v>22</v>
      </c>
      <c r="AE18" s="19">
        <v>5</v>
      </c>
      <c r="AF18" s="19">
        <v>9</v>
      </c>
      <c r="AG18" s="19">
        <v>46</v>
      </c>
      <c r="AH18" s="19">
        <v>0</v>
      </c>
      <c r="AI18" s="19">
        <v>309</v>
      </c>
      <c r="AJ18" s="19">
        <v>65</v>
      </c>
    </row>
    <row r="19" spans="2:36" ht="20.100000000000001" customHeight="1" thickBot="1" x14ac:dyDescent="0.25">
      <c r="B19" s="4" t="s">
        <v>27</v>
      </c>
      <c r="C19" s="19">
        <v>0</v>
      </c>
      <c r="D19" s="19">
        <v>4</v>
      </c>
      <c r="E19" s="19">
        <v>4</v>
      </c>
      <c r="F19" s="19">
        <v>0</v>
      </c>
      <c r="G19" s="19">
        <v>66</v>
      </c>
      <c r="H19" s="19">
        <v>11</v>
      </c>
      <c r="I19" s="19">
        <v>43</v>
      </c>
      <c r="J19" s="19">
        <v>3</v>
      </c>
      <c r="K19" s="19">
        <v>0</v>
      </c>
      <c r="L19" s="19">
        <v>0</v>
      </c>
      <c r="M19" s="19">
        <v>26</v>
      </c>
      <c r="N19" s="19">
        <v>3</v>
      </c>
      <c r="O19" s="19">
        <v>2</v>
      </c>
      <c r="P19" s="19">
        <v>0</v>
      </c>
      <c r="Q19" s="19">
        <v>141</v>
      </c>
      <c r="R19" s="19">
        <v>21</v>
      </c>
      <c r="S19" s="19">
        <v>12</v>
      </c>
      <c r="T19" s="19">
        <v>0</v>
      </c>
      <c r="U19" s="19">
        <v>8</v>
      </c>
      <c r="V19" s="19">
        <v>0</v>
      </c>
      <c r="W19" s="19">
        <v>2</v>
      </c>
      <c r="X19" s="19">
        <v>0</v>
      </c>
      <c r="Y19" s="19">
        <v>0</v>
      </c>
      <c r="Z19" s="19">
        <v>0</v>
      </c>
      <c r="AA19" s="19">
        <v>10</v>
      </c>
      <c r="AB19" s="19">
        <v>0</v>
      </c>
      <c r="AC19" s="19">
        <v>10</v>
      </c>
      <c r="AD19" s="19">
        <v>3</v>
      </c>
      <c r="AE19" s="19">
        <v>1</v>
      </c>
      <c r="AF19" s="19">
        <v>0</v>
      </c>
      <c r="AG19" s="19">
        <v>0</v>
      </c>
      <c r="AH19" s="19">
        <v>0</v>
      </c>
      <c r="AI19" s="19">
        <v>43</v>
      </c>
      <c r="AJ19" s="19">
        <v>3</v>
      </c>
    </row>
    <row r="20" spans="2:36" ht="20.100000000000001" customHeight="1" thickBot="1" x14ac:dyDescent="0.25">
      <c r="B20" s="4" t="s">
        <v>28</v>
      </c>
      <c r="C20" s="19">
        <v>12</v>
      </c>
      <c r="D20" s="19">
        <v>4</v>
      </c>
      <c r="E20" s="19">
        <v>73</v>
      </c>
      <c r="F20" s="19">
        <v>2</v>
      </c>
      <c r="G20" s="19">
        <v>302</v>
      </c>
      <c r="H20" s="19">
        <v>35</v>
      </c>
      <c r="I20" s="19">
        <v>295</v>
      </c>
      <c r="J20" s="19">
        <v>34</v>
      </c>
      <c r="K20" s="19">
        <v>3</v>
      </c>
      <c r="L20" s="19">
        <v>1</v>
      </c>
      <c r="M20" s="19">
        <v>29</v>
      </c>
      <c r="N20" s="19">
        <v>0</v>
      </c>
      <c r="O20" s="19">
        <v>8</v>
      </c>
      <c r="P20" s="19">
        <v>14</v>
      </c>
      <c r="Q20" s="19">
        <v>722</v>
      </c>
      <c r="R20" s="19">
        <v>90</v>
      </c>
      <c r="S20" s="19">
        <v>51</v>
      </c>
      <c r="T20" s="19">
        <v>3</v>
      </c>
      <c r="U20" s="19">
        <v>2</v>
      </c>
      <c r="V20" s="19">
        <v>0</v>
      </c>
      <c r="W20" s="19">
        <v>19</v>
      </c>
      <c r="X20" s="19">
        <v>4</v>
      </c>
      <c r="Y20" s="19">
        <v>2</v>
      </c>
      <c r="Z20" s="19">
        <v>0</v>
      </c>
      <c r="AA20" s="19">
        <v>13</v>
      </c>
      <c r="AB20" s="19">
        <v>0</v>
      </c>
      <c r="AC20" s="19">
        <v>56</v>
      </c>
      <c r="AD20" s="19">
        <v>8</v>
      </c>
      <c r="AE20" s="19">
        <v>1</v>
      </c>
      <c r="AF20" s="19">
        <v>0</v>
      </c>
      <c r="AG20" s="19">
        <v>9</v>
      </c>
      <c r="AH20" s="19">
        <v>4</v>
      </c>
      <c r="AI20" s="19">
        <v>153</v>
      </c>
      <c r="AJ20" s="19">
        <v>19</v>
      </c>
    </row>
    <row r="21" spans="2:36" ht="20.100000000000001" customHeight="1" thickBot="1" x14ac:dyDescent="0.25">
      <c r="B21" s="4" t="s">
        <v>29</v>
      </c>
      <c r="C21" s="19">
        <v>8</v>
      </c>
      <c r="D21" s="19">
        <v>2</v>
      </c>
      <c r="E21" s="19">
        <v>105</v>
      </c>
      <c r="F21" s="19">
        <v>2</v>
      </c>
      <c r="G21" s="19">
        <v>347</v>
      </c>
      <c r="H21" s="19">
        <v>28</v>
      </c>
      <c r="I21" s="19">
        <v>319</v>
      </c>
      <c r="J21" s="19">
        <v>26</v>
      </c>
      <c r="K21" s="19">
        <v>9</v>
      </c>
      <c r="L21" s="19">
        <v>1</v>
      </c>
      <c r="M21" s="19">
        <v>188</v>
      </c>
      <c r="N21" s="19">
        <v>4</v>
      </c>
      <c r="O21" s="19">
        <v>65</v>
      </c>
      <c r="P21" s="19">
        <v>2</v>
      </c>
      <c r="Q21" s="19">
        <v>1041</v>
      </c>
      <c r="R21" s="19">
        <v>65</v>
      </c>
      <c r="S21" s="19">
        <v>83</v>
      </c>
      <c r="T21" s="19">
        <v>0</v>
      </c>
      <c r="U21" s="19">
        <v>2</v>
      </c>
      <c r="V21" s="19">
        <v>0</v>
      </c>
      <c r="W21" s="19">
        <v>56</v>
      </c>
      <c r="X21" s="19">
        <v>0</v>
      </c>
      <c r="Y21" s="19">
        <v>0</v>
      </c>
      <c r="Z21" s="19">
        <v>0</v>
      </c>
      <c r="AA21" s="19">
        <v>25</v>
      </c>
      <c r="AB21" s="19">
        <v>0</v>
      </c>
      <c r="AC21" s="19">
        <v>101</v>
      </c>
      <c r="AD21" s="19">
        <v>0</v>
      </c>
      <c r="AE21" s="19">
        <v>2</v>
      </c>
      <c r="AF21" s="19">
        <v>0</v>
      </c>
      <c r="AG21" s="19">
        <v>39</v>
      </c>
      <c r="AH21" s="19">
        <v>0</v>
      </c>
      <c r="AI21" s="19">
        <v>308</v>
      </c>
      <c r="AJ21" s="19">
        <v>0</v>
      </c>
    </row>
    <row r="22" spans="2:36" ht="20.100000000000001" customHeight="1" thickBot="1" x14ac:dyDescent="0.25">
      <c r="B22" s="4" t="s">
        <v>30</v>
      </c>
      <c r="C22" s="19">
        <v>36</v>
      </c>
      <c r="D22" s="19">
        <v>1</v>
      </c>
      <c r="E22" s="19">
        <v>57</v>
      </c>
      <c r="F22" s="19">
        <v>2</v>
      </c>
      <c r="G22" s="19">
        <v>582</v>
      </c>
      <c r="H22" s="19">
        <v>40</v>
      </c>
      <c r="I22" s="19">
        <v>624</v>
      </c>
      <c r="J22" s="19">
        <v>39</v>
      </c>
      <c r="K22" s="19">
        <v>33</v>
      </c>
      <c r="L22" s="19">
        <v>1</v>
      </c>
      <c r="M22" s="19">
        <v>99</v>
      </c>
      <c r="N22" s="19">
        <v>0</v>
      </c>
      <c r="O22" s="19">
        <v>23</v>
      </c>
      <c r="P22" s="19">
        <v>2</v>
      </c>
      <c r="Q22" s="19">
        <v>1454</v>
      </c>
      <c r="R22" s="19">
        <v>85</v>
      </c>
      <c r="S22" s="19">
        <v>129</v>
      </c>
      <c r="T22" s="19">
        <v>0</v>
      </c>
      <c r="U22" s="19">
        <v>12</v>
      </c>
      <c r="V22" s="19">
        <v>0</v>
      </c>
      <c r="W22" s="19">
        <v>124</v>
      </c>
      <c r="X22" s="19">
        <v>0</v>
      </c>
      <c r="Y22" s="19">
        <v>15</v>
      </c>
      <c r="Z22" s="19">
        <v>0</v>
      </c>
      <c r="AA22" s="19">
        <v>117</v>
      </c>
      <c r="AB22" s="19">
        <v>0</v>
      </c>
      <c r="AC22" s="19">
        <v>185</v>
      </c>
      <c r="AD22" s="19">
        <v>0</v>
      </c>
      <c r="AE22" s="19">
        <v>1</v>
      </c>
      <c r="AF22" s="19">
        <v>0</v>
      </c>
      <c r="AG22" s="19">
        <v>28</v>
      </c>
      <c r="AH22" s="19">
        <v>0</v>
      </c>
      <c r="AI22" s="19">
        <v>611</v>
      </c>
      <c r="AJ22" s="19">
        <v>0</v>
      </c>
    </row>
    <row r="23" spans="2:36" ht="20.100000000000001" customHeight="1" thickBot="1" x14ac:dyDescent="0.25">
      <c r="B23" s="4" t="s">
        <v>31</v>
      </c>
      <c r="C23" s="19">
        <v>45</v>
      </c>
      <c r="D23" s="19">
        <v>15</v>
      </c>
      <c r="E23" s="19">
        <v>128</v>
      </c>
      <c r="F23" s="19">
        <v>78</v>
      </c>
      <c r="G23" s="19">
        <v>667</v>
      </c>
      <c r="H23" s="19">
        <v>214</v>
      </c>
      <c r="I23" s="19">
        <v>646</v>
      </c>
      <c r="J23" s="19">
        <v>200</v>
      </c>
      <c r="K23" s="19">
        <v>76</v>
      </c>
      <c r="L23" s="19">
        <v>86</v>
      </c>
      <c r="M23" s="19">
        <v>77</v>
      </c>
      <c r="N23" s="19">
        <v>68</v>
      </c>
      <c r="O23" s="19">
        <v>206</v>
      </c>
      <c r="P23" s="19">
        <v>53</v>
      </c>
      <c r="Q23" s="19">
        <v>1845</v>
      </c>
      <c r="R23" s="19">
        <v>714</v>
      </c>
      <c r="S23" s="19">
        <v>118</v>
      </c>
      <c r="T23" s="19">
        <v>79</v>
      </c>
      <c r="U23" s="19">
        <v>4</v>
      </c>
      <c r="V23" s="19">
        <v>13</v>
      </c>
      <c r="W23" s="19">
        <v>161</v>
      </c>
      <c r="X23" s="19">
        <v>21</v>
      </c>
      <c r="Y23" s="19">
        <v>11</v>
      </c>
      <c r="Z23" s="19">
        <v>0</v>
      </c>
      <c r="AA23" s="19">
        <v>124</v>
      </c>
      <c r="AB23" s="19">
        <v>4</v>
      </c>
      <c r="AC23" s="19">
        <v>215</v>
      </c>
      <c r="AD23" s="19">
        <v>37</v>
      </c>
      <c r="AE23" s="19">
        <v>8</v>
      </c>
      <c r="AF23" s="19">
        <v>0</v>
      </c>
      <c r="AG23" s="19">
        <v>21</v>
      </c>
      <c r="AH23" s="19">
        <v>5</v>
      </c>
      <c r="AI23" s="19">
        <v>662</v>
      </c>
      <c r="AJ23" s="19">
        <v>159</v>
      </c>
    </row>
    <row r="24" spans="2:36" ht="20.100000000000001" customHeight="1" thickBot="1" x14ac:dyDescent="0.25">
      <c r="B24" s="4" t="s">
        <v>32</v>
      </c>
      <c r="C24" s="19">
        <v>4</v>
      </c>
      <c r="D24" s="19">
        <v>1</v>
      </c>
      <c r="E24" s="19">
        <v>13</v>
      </c>
      <c r="F24" s="19">
        <v>2</v>
      </c>
      <c r="G24" s="19">
        <v>136</v>
      </c>
      <c r="H24" s="19">
        <v>14</v>
      </c>
      <c r="I24" s="19">
        <v>151</v>
      </c>
      <c r="J24" s="19">
        <v>12</v>
      </c>
      <c r="K24" s="19">
        <v>18</v>
      </c>
      <c r="L24" s="19">
        <v>0</v>
      </c>
      <c r="M24" s="19">
        <v>60</v>
      </c>
      <c r="N24" s="19">
        <v>3</v>
      </c>
      <c r="O24" s="19">
        <v>4</v>
      </c>
      <c r="P24" s="19">
        <v>1</v>
      </c>
      <c r="Q24" s="19">
        <v>386</v>
      </c>
      <c r="R24" s="19">
        <v>33</v>
      </c>
      <c r="S24" s="19">
        <v>28</v>
      </c>
      <c r="T24" s="19">
        <v>0</v>
      </c>
      <c r="U24" s="19">
        <v>0</v>
      </c>
      <c r="V24" s="19">
        <v>0</v>
      </c>
      <c r="W24" s="19">
        <v>20</v>
      </c>
      <c r="X24" s="19">
        <v>0</v>
      </c>
      <c r="Y24" s="19">
        <v>0</v>
      </c>
      <c r="Z24" s="19">
        <v>0</v>
      </c>
      <c r="AA24" s="19">
        <v>40</v>
      </c>
      <c r="AB24" s="19">
        <v>0</v>
      </c>
      <c r="AC24" s="19">
        <v>50</v>
      </c>
      <c r="AD24" s="19">
        <v>0</v>
      </c>
      <c r="AE24" s="19">
        <v>0</v>
      </c>
      <c r="AF24" s="19">
        <v>0</v>
      </c>
      <c r="AG24" s="19">
        <v>7</v>
      </c>
      <c r="AH24" s="19">
        <v>0</v>
      </c>
      <c r="AI24" s="19">
        <v>145</v>
      </c>
      <c r="AJ24" s="19">
        <v>0</v>
      </c>
    </row>
    <row r="25" spans="2:36" ht="20.100000000000001" customHeight="1" thickBot="1" x14ac:dyDescent="0.25">
      <c r="B25" s="4" t="s">
        <v>33</v>
      </c>
      <c r="C25" s="19">
        <v>29</v>
      </c>
      <c r="D25" s="19">
        <v>1</v>
      </c>
      <c r="E25" s="19">
        <v>11</v>
      </c>
      <c r="F25" s="19">
        <v>0</v>
      </c>
      <c r="G25" s="19">
        <v>320</v>
      </c>
      <c r="H25" s="19">
        <v>18</v>
      </c>
      <c r="I25" s="19">
        <v>323</v>
      </c>
      <c r="J25" s="19">
        <v>18</v>
      </c>
      <c r="K25" s="19">
        <v>9</v>
      </c>
      <c r="L25" s="19">
        <v>0</v>
      </c>
      <c r="M25" s="19">
        <v>27</v>
      </c>
      <c r="N25" s="19">
        <v>8</v>
      </c>
      <c r="O25" s="19">
        <v>11</v>
      </c>
      <c r="P25" s="19">
        <v>0</v>
      </c>
      <c r="Q25" s="19">
        <v>730</v>
      </c>
      <c r="R25" s="19">
        <v>45</v>
      </c>
      <c r="S25" s="19">
        <v>31</v>
      </c>
      <c r="T25" s="19">
        <v>0</v>
      </c>
      <c r="U25" s="19">
        <v>3</v>
      </c>
      <c r="V25" s="19">
        <v>0</v>
      </c>
      <c r="W25" s="19">
        <v>32</v>
      </c>
      <c r="X25" s="19">
        <v>0</v>
      </c>
      <c r="Y25" s="19">
        <v>3</v>
      </c>
      <c r="Z25" s="19">
        <v>0</v>
      </c>
      <c r="AA25" s="19">
        <v>15</v>
      </c>
      <c r="AB25" s="19">
        <v>0</v>
      </c>
      <c r="AC25" s="19">
        <v>46</v>
      </c>
      <c r="AD25" s="19">
        <v>0</v>
      </c>
      <c r="AE25" s="19">
        <v>0</v>
      </c>
      <c r="AF25" s="19">
        <v>0</v>
      </c>
      <c r="AG25" s="19">
        <v>12</v>
      </c>
      <c r="AH25" s="19">
        <v>0</v>
      </c>
      <c r="AI25" s="19">
        <v>142</v>
      </c>
      <c r="AJ25" s="19">
        <v>0</v>
      </c>
    </row>
    <row r="26" spans="2:36" ht="20.100000000000001" customHeight="1" thickBot="1" x14ac:dyDescent="0.25">
      <c r="B26" s="4" t="s">
        <v>34</v>
      </c>
      <c r="C26" s="19">
        <v>30</v>
      </c>
      <c r="D26" s="19">
        <v>3</v>
      </c>
      <c r="E26" s="19">
        <v>151</v>
      </c>
      <c r="F26" s="19">
        <v>10</v>
      </c>
      <c r="G26" s="19">
        <v>609</v>
      </c>
      <c r="H26" s="19">
        <v>114</v>
      </c>
      <c r="I26" s="19">
        <v>530</v>
      </c>
      <c r="J26" s="19">
        <v>110</v>
      </c>
      <c r="K26" s="19">
        <v>9</v>
      </c>
      <c r="L26" s="19">
        <v>4</v>
      </c>
      <c r="M26" s="19">
        <v>49</v>
      </c>
      <c r="N26" s="19">
        <v>18</v>
      </c>
      <c r="O26" s="19">
        <v>47</v>
      </c>
      <c r="P26" s="19">
        <v>13</v>
      </c>
      <c r="Q26" s="19">
        <v>1425</v>
      </c>
      <c r="R26" s="19">
        <v>272</v>
      </c>
      <c r="S26" s="19">
        <v>160</v>
      </c>
      <c r="T26" s="19">
        <v>10</v>
      </c>
      <c r="U26" s="19">
        <v>2</v>
      </c>
      <c r="V26" s="19">
        <v>0</v>
      </c>
      <c r="W26" s="19">
        <v>138</v>
      </c>
      <c r="X26" s="19">
        <v>9</v>
      </c>
      <c r="Y26" s="19">
        <v>11</v>
      </c>
      <c r="Z26" s="19">
        <v>1</v>
      </c>
      <c r="AA26" s="19">
        <v>62</v>
      </c>
      <c r="AB26" s="19">
        <v>4</v>
      </c>
      <c r="AC26" s="19">
        <v>135</v>
      </c>
      <c r="AD26" s="19">
        <v>10</v>
      </c>
      <c r="AE26" s="19">
        <v>7</v>
      </c>
      <c r="AF26" s="19">
        <v>0</v>
      </c>
      <c r="AG26" s="19">
        <v>44</v>
      </c>
      <c r="AH26" s="19">
        <v>0</v>
      </c>
      <c r="AI26" s="19">
        <v>559</v>
      </c>
      <c r="AJ26" s="19">
        <v>34</v>
      </c>
    </row>
    <row r="27" spans="2:36" ht="20.100000000000001" customHeight="1" thickBot="1" x14ac:dyDescent="0.25">
      <c r="B27" s="4" t="s">
        <v>35</v>
      </c>
      <c r="C27" s="19">
        <v>14</v>
      </c>
      <c r="D27" s="19">
        <v>9</v>
      </c>
      <c r="E27" s="19">
        <v>23</v>
      </c>
      <c r="F27" s="19">
        <v>26</v>
      </c>
      <c r="G27" s="19">
        <v>233</v>
      </c>
      <c r="H27" s="19">
        <v>98</v>
      </c>
      <c r="I27" s="19">
        <v>232</v>
      </c>
      <c r="J27" s="19">
        <v>98</v>
      </c>
      <c r="K27" s="19">
        <v>18</v>
      </c>
      <c r="L27" s="19">
        <v>18</v>
      </c>
      <c r="M27" s="19">
        <v>184</v>
      </c>
      <c r="N27" s="19">
        <v>61</v>
      </c>
      <c r="O27" s="19">
        <v>25</v>
      </c>
      <c r="P27" s="19">
        <v>20</v>
      </c>
      <c r="Q27" s="19">
        <v>729</v>
      </c>
      <c r="R27" s="19">
        <v>330</v>
      </c>
      <c r="S27" s="19">
        <v>96</v>
      </c>
      <c r="T27" s="19">
        <v>11</v>
      </c>
      <c r="U27" s="19">
        <v>0</v>
      </c>
      <c r="V27" s="19">
        <v>14</v>
      </c>
      <c r="W27" s="19">
        <v>76</v>
      </c>
      <c r="X27" s="19">
        <v>8</v>
      </c>
      <c r="Y27" s="19">
        <v>28</v>
      </c>
      <c r="Z27" s="19">
        <v>0</v>
      </c>
      <c r="AA27" s="19">
        <v>28</v>
      </c>
      <c r="AB27" s="19">
        <v>0</v>
      </c>
      <c r="AC27" s="19">
        <v>76</v>
      </c>
      <c r="AD27" s="19">
        <v>14</v>
      </c>
      <c r="AE27" s="19">
        <v>0</v>
      </c>
      <c r="AF27" s="19">
        <v>0</v>
      </c>
      <c r="AG27" s="19">
        <v>78</v>
      </c>
      <c r="AH27" s="19">
        <v>0</v>
      </c>
      <c r="AI27" s="19">
        <v>382</v>
      </c>
      <c r="AJ27" s="19">
        <v>47</v>
      </c>
    </row>
    <row r="28" spans="2:36" ht="20.100000000000001" customHeight="1" thickBot="1" x14ac:dyDescent="0.25">
      <c r="B28" s="4" t="s">
        <v>36</v>
      </c>
      <c r="C28" s="19">
        <v>1</v>
      </c>
      <c r="D28" s="19">
        <v>0</v>
      </c>
      <c r="E28" s="19">
        <v>0</v>
      </c>
      <c r="F28" s="19">
        <v>0</v>
      </c>
      <c r="G28" s="19">
        <v>82</v>
      </c>
      <c r="H28" s="19">
        <v>1</v>
      </c>
      <c r="I28" s="19">
        <v>87</v>
      </c>
      <c r="J28" s="19">
        <v>1</v>
      </c>
      <c r="K28" s="19">
        <v>22</v>
      </c>
      <c r="L28" s="19">
        <v>0</v>
      </c>
      <c r="M28" s="19">
        <v>12</v>
      </c>
      <c r="N28" s="19">
        <v>0</v>
      </c>
      <c r="O28" s="19">
        <v>20</v>
      </c>
      <c r="P28" s="19">
        <v>0</v>
      </c>
      <c r="Q28" s="19">
        <v>224</v>
      </c>
      <c r="R28" s="19">
        <v>2</v>
      </c>
      <c r="S28" s="19">
        <v>5</v>
      </c>
      <c r="T28" s="19">
        <v>0</v>
      </c>
      <c r="U28" s="19">
        <v>0</v>
      </c>
      <c r="V28" s="19">
        <v>0</v>
      </c>
      <c r="W28" s="19">
        <v>8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9</v>
      </c>
      <c r="AD28" s="19">
        <v>0</v>
      </c>
      <c r="AE28" s="19">
        <v>0</v>
      </c>
      <c r="AF28" s="19">
        <v>0</v>
      </c>
      <c r="AG28" s="19">
        <v>18</v>
      </c>
      <c r="AH28" s="19">
        <v>0</v>
      </c>
      <c r="AI28" s="19">
        <v>40</v>
      </c>
      <c r="AJ28" s="19">
        <v>0</v>
      </c>
    </row>
    <row r="29" spans="2:36" ht="20.100000000000001" customHeight="1" thickBot="1" x14ac:dyDescent="0.25">
      <c r="B29" s="5" t="s">
        <v>37</v>
      </c>
      <c r="C29" s="19">
        <v>1</v>
      </c>
      <c r="D29" s="19">
        <v>2</v>
      </c>
      <c r="E29" s="19">
        <v>93</v>
      </c>
      <c r="F29" s="19">
        <v>0</v>
      </c>
      <c r="G29" s="19">
        <v>108</v>
      </c>
      <c r="H29" s="19">
        <v>14</v>
      </c>
      <c r="I29" s="19">
        <v>113</v>
      </c>
      <c r="J29" s="19">
        <v>16</v>
      </c>
      <c r="K29" s="19">
        <v>20</v>
      </c>
      <c r="L29" s="19">
        <v>0</v>
      </c>
      <c r="M29" s="19">
        <v>18</v>
      </c>
      <c r="N29" s="19">
        <v>13</v>
      </c>
      <c r="O29" s="19">
        <v>9</v>
      </c>
      <c r="P29" s="19">
        <v>12</v>
      </c>
      <c r="Q29" s="19">
        <v>362</v>
      </c>
      <c r="R29" s="19">
        <v>57</v>
      </c>
      <c r="S29" s="19">
        <v>12</v>
      </c>
      <c r="T29" s="19">
        <v>0</v>
      </c>
      <c r="U29" s="19">
        <v>1</v>
      </c>
      <c r="V29" s="19">
        <v>0</v>
      </c>
      <c r="W29" s="19">
        <v>13</v>
      </c>
      <c r="X29" s="19">
        <v>1</v>
      </c>
      <c r="Y29" s="19">
        <v>7</v>
      </c>
      <c r="Z29" s="19">
        <v>0</v>
      </c>
      <c r="AA29" s="19">
        <v>13</v>
      </c>
      <c r="AB29" s="19">
        <v>1</v>
      </c>
      <c r="AC29" s="19">
        <v>24</v>
      </c>
      <c r="AD29" s="19">
        <v>0</v>
      </c>
      <c r="AE29" s="19">
        <v>0</v>
      </c>
      <c r="AF29" s="19">
        <v>0</v>
      </c>
      <c r="AG29" s="19">
        <v>5</v>
      </c>
      <c r="AH29" s="19">
        <v>1</v>
      </c>
      <c r="AI29" s="19">
        <v>75</v>
      </c>
      <c r="AJ29" s="19">
        <v>3</v>
      </c>
    </row>
    <row r="30" spans="2:36" ht="20.100000000000001" customHeight="1" thickBot="1" x14ac:dyDescent="0.25">
      <c r="B30" s="6" t="s">
        <v>38</v>
      </c>
      <c r="C30" s="20">
        <v>0</v>
      </c>
      <c r="D30" s="20">
        <v>0</v>
      </c>
      <c r="E30" s="20">
        <v>14</v>
      </c>
      <c r="F30" s="20">
        <v>0</v>
      </c>
      <c r="G30" s="20">
        <v>80</v>
      </c>
      <c r="H30" s="20">
        <v>0</v>
      </c>
      <c r="I30" s="20">
        <v>80</v>
      </c>
      <c r="J30" s="20">
        <v>0</v>
      </c>
      <c r="K30" s="20">
        <v>2</v>
      </c>
      <c r="L30" s="20">
        <v>0</v>
      </c>
      <c r="M30" s="20">
        <v>1</v>
      </c>
      <c r="N30" s="20">
        <v>0</v>
      </c>
      <c r="O30" s="20">
        <v>0</v>
      </c>
      <c r="P30" s="20">
        <v>0</v>
      </c>
      <c r="Q30" s="20">
        <v>177</v>
      </c>
      <c r="R30" s="20">
        <v>0</v>
      </c>
      <c r="S30" s="20">
        <v>3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2</v>
      </c>
      <c r="AB30" s="20">
        <v>0</v>
      </c>
      <c r="AC30" s="20">
        <v>9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14</v>
      </c>
      <c r="AJ30" s="20">
        <v>0</v>
      </c>
    </row>
    <row r="31" spans="2:36" ht="20.100000000000001" customHeight="1" thickBot="1" x14ac:dyDescent="0.25">
      <c r="B31" s="7" t="s">
        <v>39</v>
      </c>
      <c r="C31" s="9">
        <f>SUM(C14:C30)</f>
        <v>264</v>
      </c>
      <c r="D31" s="9">
        <f t="shared" ref="D31:AJ31" si="0">SUM(D14:D30)</f>
        <v>170</v>
      </c>
      <c r="E31" s="9">
        <f t="shared" si="0"/>
        <v>793</v>
      </c>
      <c r="F31" s="9">
        <f t="shared" si="0"/>
        <v>160</v>
      </c>
      <c r="G31" s="9">
        <f t="shared" si="0"/>
        <v>5325</v>
      </c>
      <c r="H31" s="9">
        <f t="shared" si="0"/>
        <v>1453</v>
      </c>
      <c r="I31" s="9">
        <f t="shared" si="0"/>
        <v>5082</v>
      </c>
      <c r="J31" s="9">
        <f t="shared" si="0"/>
        <v>1421</v>
      </c>
      <c r="K31" s="9">
        <f t="shared" si="0"/>
        <v>389</v>
      </c>
      <c r="L31" s="9">
        <f t="shared" si="0"/>
        <v>144</v>
      </c>
      <c r="M31" s="9">
        <f t="shared" si="0"/>
        <v>1092</v>
      </c>
      <c r="N31" s="9">
        <f t="shared" si="0"/>
        <v>363</v>
      </c>
      <c r="O31" s="9">
        <f t="shared" si="0"/>
        <v>580</v>
      </c>
      <c r="P31" s="9">
        <f t="shared" si="0"/>
        <v>229</v>
      </c>
      <c r="Q31" s="9">
        <f t="shared" si="0"/>
        <v>13525</v>
      </c>
      <c r="R31" s="9">
        <f t="shared" si="0"/>
        <v>3940</v>
      </c>
      <c r="S31" s="9">
        <f t="shared" si="0"/>
        <v>1166</v>
      </c>
      <c r="T31" s="9">
        <f t="shared" si="0"/>
        <v>146</v>
      </c>
      <c r="U31" s="9">
        <f t="shared" si="0"/>
        <v>67</v>
      </c>
      <c r="V31" s="9">
        <f t="shared" si="0"/>
        <v>34</v>
      </c>
      <c r="W31" s="9">
        <f t="shared" si="0"/>
        <v>979</v>
      </c>
      <c r="X31" s="9">
        <f t="shared" si="0"/>
        <v>70</v>
      </c>
      <c r="Y31" s="9">
        <f t="shared" si="0"/>
        <v>112</v>
      </c>
      <c r="Z31" s="9">
        <f t="shared" si="0"/>
        <v>1</v>
      </c>
      <c r="AA31" s="9">
        <f t="shared" si="0"/>
        <v>589</v>
      </c>
      <c r="AB31" s="9">
        <f t="shared" si="0"/>
        <v>28</v>
      </c>
      <c r="AC31" s="9">
        <f t="shared" si="0"/>
        <v>1575</v>
      </c>
      <c r="AD31" s="9">
        <f t="shared" si="0"/>
        <v>146</v>
      </c>
      <c r="AE31" s="9">
        <f t="shared" si="0"/>
        <v>33</v>
      </c>
      <c r="AF31" s="9">
        <f t="shared" si="0"/>
        <v>9</v>
      </c>
      <c r="AG31" s="9">
        <f t="shared" si="0"/>
        <v>614</v>
      </c>
      <c r="AH31" s="9">
        <f t="shared" si="0"/>
        <v>51</v>
      </c>
      <c r="AI31" s="9">
        <f t="shared" si="0"/>
        <v>5135</v>
      </c>
      <c r="AJ31" s="9">
        <f t="shared" si="0"/>
        <v>485</v>
      </c>
    </row>
  </sheetData>
  <mergeCells count="17">
    <mergeCell ref="AE12:AF12"/>
    <mergeCell ref="AG12:AH12"/>
    <mergeCell ref="AI12:AJ12"/>
    <mergeCell ref="U12:V12"/>
    <mergeCell ref="W12:X12"/>
    <mergeCell ref="Y12:Z12"/>
    <mergeCell ref="AA12:AB12"/>
    <mergeCell ref="AC12:AD12"/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33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2" spans="2:10" ht="41.25" customHeight="1" x14ac:dyDescent="0.2">
      <c r="B12" s="14"/>
      <c r="C12" s="80" t="s">
        <v>223</v>
      </c>
      <c r="D12" s="81"/>
      <c r="E12" s="81"/>
      <c r="F12" s="81"/>
      <c r="G12" s="81"/>
      <c r="H12" s="81"/>
      <c r="I12" s="81"/>
      <c r="J12" s="81"/>
    </row>
    <row r="13" spans="2:10" ht="57.75" thickBot="1" x14ac:dyDescent="0.25">
      <c r="B13" s="14"/>
      <c r="C13" s="33" t="s">
        <v>157</v>
      </c>
      <c r="D13" s="34" t="s">
        <v>158</v>
      </c>
      <c r="E13" s="34" t="s">
        <v>159</v>
      </c>
      <c r="F13" s="34" t="s">
        <v>160</v>
      </c>
      <c r="G13" s="34" t="s">
        <v>161</v>
      </c>
      <c r="H13" s="33" t="s">
        <v>260</v>
      </c>
      <c r="I13" s="34" t="s">
        <v>162</v>
      </c>
      <c r="J13" s="34" t="s">
        <v>249</v>
      </c>
    </row>
    <row r="14" spans="2:10" ht="20.100000000000001" customHeight="1" thickBot="1" x14ac:dyDescent="0.25">
      <c r="B14" s="3" t="s">
        <v>22</v>
      </c>
      <c r="C14" s="18">
        <v>2443</v>
      </c>
      <c r="D14" s="18">
        <v>1798</v>
      </c>
      <c r="E14" s="18">
        <v>49</v>
      </c>
      <c r="F14" s="18">
        <v>583</v>
      </c>
      <c r="G14" s="18">
        <v>13</v>
      </c>
      <c r="H14" s="18">
        <v>12</v>
      </c>
      <c r="I14" s="18">
        <v>1842</v>
      </c>
      <c r="J14" s="18">
        <v>601</v>
      </c>
    </row>
    <row r="15" spans="2:10" ht="20.100000000000001" customHeight="1" thickBot="1" x14ac:dyDescent="0.25">
      <c r="B15" s="4" t="s">
        <v>23</v>
      </c>
      <c r="C15" s="19">
        <v>289</v>
      </c>
      <c r="D15" s="19">
        <v>174</v>
      </c>
      <c r="E15" s="19">
        <v>0</v>
      </c>
      <c r="F15" s="19">
        <v>113</v>
      </c>
      <c r="G15" s="19">
        <v>2</v>
      </c>
      <c r="H15" s="19">
        <v>1</v>
      </c>
      <c r="I15" s="19">
        <v>165</v>
      </c>
      <c r="J15" s="19">
        <v>124</v>
      </c>
    </row>
    <row r="16" spans="2:10" ht="20.100000000000001" customHeight="1" thickBot="1" x14ac:dyDescent="0.25">
      <c r="B16" s="4" t="s">
        <v>24</v>
      </c>
      <c r="C16" s="19">
        <v>222</v>
      </c>
      <c r="D16" s="19">
        <v>184</v>
      </c>
      <c r="E16" s="19">
        <v>4</v>
      </c>
      <c r="F16" s="19">
        <v>34</v>
      </c>
      <c r="G16" s="19">
        <v>0</v>
      </c>
      <c r="H16" s="19">
        <v>0</v>
      </c>
      <c r="I16" s="19">
        <v>177</v>
      </c>
      <c r="J16" s="19">
        <v>45</v>
      </c>
    </row>
    <row r="17" spans="2:10" ht="20.100000000000001" customHeight="1" thickBot="1" x14ac:dyDescent="0.25">
      <c r="B17" s="4" t="s">
        <v>25</v>
      </c>
      <c r="C17" s="19">
        <v>461</v>
      </c>
      <c r="D17" s="19">
        <v>212</v>
      </c>
      <c r="E17" s="19">
        <v>39</v>
      </c>
      <c r="F17" s="19">
        <v>200</v>
      </c>
      <c r="G17" s="19">
        <v>10</v>
      </c>
      <c r="H17" s="19">
        <v>0</v>
      </c>
      <c r="I17" s="19">
        <v>230</v>
      </c>
      <c r="J17" s="19">
        <v>231</v>
      </c>
    </row>
    <row r="18" spans="2:10" ht="20.100000000000001" customHeight="1" thickBot="1" x14ac:dyDescent="0.25">
      <c r="B18" s="4" t="s">
        <v>26</v>
      </c>
      <c r="C18" s="19">
        <v>545</v>
      </c>
      <c r="D18" s="19">
        <v>421</v>
      </c>
      <c r="E18" s="19">
        <v>2</v>
      </c>
      <c r="F18" s="19">
        <v>122</v>
      </c>
      <c r="G18" s="19">
        <v>0</v>
      </c>
      <c r="H18" s="19">
        <v>1</v>
      </c>
      <c r="I18" s="19">
        <v>418</v>
      </c>
      <c r="J18" s="19">
        <v>127</v>
      </c>
    </row>
    <row r="19" spans="2:10" ht="20.100000000000001" customHeight="1" thickBot="1" x14ac:dyDescent="0.25">
      <c r="B19" s="4" t="s">
        <v>27</v>
      </c>
      <c r="C19" s="19">
        <v>125</v>
      </c>
      <c r="D19" s="19">
        <v>92</v>
      </c>
      <c r="E19" s="19">
        <v>0</v>
      </c>
      <c r="F19" s="19">
        <v>33</v>
      </c>
      <c r="G19" s="19">
        <v>0</v>
      </c>
      <c r="H19" s="19">
        <v>0</v>
      </c>
      <c r="I19" s="19">
        <v>93</v>
      </c>
      <c r="J19" s="19">
        <v>32</v>
      </c>
    </row>
    <row r="20" spans="2:10" ht="20.100000000000001" customHeight="1" thickBot="1" x14ac:dyDescent="0.25">
      <c r="B20" s="4" t="s">
        <v>28</v>
      </c>
      <c r="C20" s="19">
        <v>481</v>
      </c>
      <c r="D20" s="19">
        <v>323</v>
      </c>
      <c r="E20" s="19">
        <v>2</v>
      </c>
      <c r="F20" s="19">
        <v>156</v>
      </c>
      <c r="G20" s="19">
        <v>0</v>
      </c>
      <c r="H20" s="19">
        <v>4</v>
      </c>
      <c r="I20" s="19">
        <v>329</v>
      </c>
      <c r="J20" s="19">
        <v>152</v>
      </c>
    </row>
    <row r="21" spans="2:10" ht="20.100000000000001" customHeight="1" thickBot="1" x14ac:dyDescent="0.25">
      <c r="B21" s="4" t="s">
        <v>29</v>
      </c>
      <c r="C21" s="19">
        <v>539</v>
      </c>
      <c r="D21" s="19">
        <v>351</v>
      </c>
      <c r="E21" s="19">
        <v>5</v>
      </c>
      <c r="F21" s="19">
        <v>175</v>
      </c>
      <c r="G21" s="19">
        <v>8</v>
      </c>
      <c r="H21" s="19">
        <v>0</v>
      </c>
      <c r="I21" s="19">
        <v>352</v>
      </c>
      <c r="J21" s="19">
        <v>187</v>
      </c>
    </row>
    <row r="22" spans="2:10" ht="20.100000000000001" customHeight="1" thickBot="1" x14ac:dyDescent="0.25">
      <c r="B22" s="4" t="s">
        <v>30</v>
      </c>
      <c r="C22" s="19">
        <v>1650</v>
      </c>
      <c r="D22" s="19">
        <v>914</v>
      </c>
      <c r="E22" s="19">
        <v>11</v>
      </c>
      <c r="F22" s="19">
        <v>697</v>
      </c>
      <c r="G22" s="19">
        <v>28</v>
      </c>
      <c r="H22" s="19">
        <v>8</v>
      </c>
      <c r="I22" s="19">
        <v>883</v>
      </c>
      <c r="J22" s="19">
        <v>767</v>
      </c>
    </row>
    <row r="23" spans="2:10" ht="20.100000000000001" customHeight="1" thickBot="1" x14ac:dyDescent="0.25">
      <c r="B23" s="4" t="s">
        <v>31</v>
      </c>
      <c r="C23" s="19">
        <v>1473</v>
      </c>
      <c r="D23" s="19">
        <v>897</v>
      </c>
      <c r="E23" s="19">
        <v>9</v>
      </c>
      <c r="F23" s="19">
        <v>523</v>
      </c>
      <c r="G23" s="19">
        <v>44</v>
      </c>
      <c r="H23" s="19">
        <v>6</v>
      </c>
      <c r="I23" s="19">
        <v>921</v>
      </c>
      <c r="J23" s="19">
        <v>552</v>
      </c>
    </row>
    <row r="24" spans="2:10" ht="20.100000000000001" customHeight="1" thickBot="1" x14ac:dyDescent="0.25">
      <c r="B24" s="4" t="s">
        <v>32</v>
      </c>
      <c r="C24" s="19">
        <v>205</v>
      </c>
      <c r="D24" s="19">
        <v>175</v>
      </c>
      <c r="E24" s="19">
        <v>0</v>
      </c>
      <c r="F24" s="19">
        <v>30</v>
      </c>
      <c r="G24" s="19">
        <v>0</v>
      </c>
      <c r="H24" s="19">
        <v>0</v>
      </c>
      <c r="I24" s="19">
        <v>186</v>
      </c>
      <c r="J24" s="19">
        <v>19</v>
      </c>
    </row>
    <row r="25" spans="2:10" ht="20.100000000000001" customHeight="1" thickBot="1" x14ac:dyDescent="0.25">
      <c r="B25" s="4" t="s">
        <v>33</v>
      </c>
      <c r="C25" s="19">
        <v>521</v>
      </c>
      <c r="D25" s="19">
        <v>420</v>
      </c>
      <c r="E25" s="19">
        <v>2</v>
      </c>
      <c r="F25" s="19">
        <v>84</v>
      </c>
      <c r="G25" s="19">
        <v>15</v>
      </c>
      <c r="H25" s="19">
        <v>14</v>
      </c>
      <c r="I25" s="19">
        <v>417</v>
      </c>
      <c r="J25" s="19">
        <v>104</v>
      </c>
    </row>
    <row r="26" spans="2:10" ht="20.100000000000001" customHeight="1" thickBot="1" x14ac:dyDescent="0.25">
      <c r="B26" s="4" t="s">
        <v>34</v>
      </c>
      <c r="C26" s="19">
        <v>1626</v>
      </c>
      <c r="D26" s="19">
        <v>910</v>
      </c>
      <c r="E26" s="19">
        <v>9</v>
      </c>
      <c r="F26" s="19">
        <v>695</v>
      </c>
      <c r="G26" s="19">
        <v>12</v>
      </c>
      <c r="H26" s="19">
        <v>0</v>
      </c>
      <c r="I26" s="19">
        <v>876</v>
      </c>
      <c r="J26" s="19">
        <v>750</v>
      </c>
    </row>
    <row r="27" spans="2:10" ht="20.100000000000001" customHeight="1" thickBot="1" x14ac:dyDescent="0.25">
      <c r="B27" s="4" t="s">
        <v>35</v>
      </c>
      <c r="C27" s="19">
        <v>479</v>
      </c>
      <c r="D27" s="19">
        <v>301</v>
      </c>
      <c r="E27" s="19">
        <v>6</v>
      </c>
      <c r="F27" s="19">
        <v>171</v>
      </c>
      <c r="G27" s="19">
        <v>1</v>
      </c>
      <c r="H27" s="19">
        <v>1</v>
      </c>
      <c r="I27" s="19">
        <v>303</v>
      </c>
      <c r="J27" s="19">
        <v>176</v>
      </c>
    </row>
    <row r="28" spans="2:10" ht="20.100000000000001" customHeight="1" thickBot="1" x14ac:dyDescent="0.25">
      <c r="B28" s="4" t="s">
        <v>36</v>
      </c>
      <c r="C28" s="19">
        <v>123</v>
      </c>
      <c r="D28" s="19">
        <v>49</v>
      </c>
      <c r="E28" s="19">
        <v>6</v>
      </c>
      <c r="F28" s="19">
        <v>67</v>
      </c>
      <c r="G28" s="19">
        <v>1</v>
      </c>
      <c r="H28" s="19">
        <v>0</v>
      </c>
      <c r="I28" s="19">
        <v>50</v>
      </c>
      <c r="J28" s="19">
        <v>73</v>
      </c>
    </row>
    <row r="29" spans="2:10" ht="20.100000000000001" customHeight="1" thickBot="1" x14ac:dyDescent="0.25">
      <c r="B29" s="5" t="s">
        <v>37</v>
      </c>
      <c r="C29" s="19">
        <v>299</v>
      </c>
      <c r="D29" s="19">
        <v>160</v>
      </c>
      <c r="E29" s="19">
        <v>0</v>
      </c>
      <c r="F29" s="19">
        <v>101</v>
      </c>
      <c r="G29" s="19">
        <v>38</v>
      </c>
      <c r="H29" s="19">
        <v>4</v>
      </c>
      <c r="I29" s="19">
        <v>156</v>
      </c>
      <c r="J29" s="19">
        <v>143</v>
      </c>
    </row>
    <row r="30" spans="2:10" ht="20.100000000000001" customHeight="1" thickBot="1" x14ac:dyDescent="0.25">
      <c r="B30" s="6" t="s">
        <v>38</v>
      </c>
      <c r="C30" s="20">
        <v>104</v>
      </c>
      <c r="D30" s="20">
        <v>62</v>
      </c>
      <c r="E30" s="20">
        <v>0</v>
      </c>
      <c r="F30" s="20">
        <v>42</v>
      </c>
      <c r="G30" s="20">
        <v>0</v>
      </c>
      <c r="H30" s="20">
        <v>0</v>
      </c>
      <c r="I30" s="20">
        <v>61</v>
      </c>
      <c r="J30" s="20">
        <v>43</v>
      </c>
    </row>
    <row r="31" spans="2:10" ht="20.100000000000001" customHeight="1" thickBot="1" x14ac:dyDescent="0.25">
      <c r="B31" s="7" t="s">
        <v>39</v>
      </c>
      <c r="C31" s="9">
        <f>SUM(C14:C30)</f>
        <v>11585</v>
      </c>
      <c r="D31" s="9">
        <f t="shared" ref="D31:G31" si="0">SUM(D14:D30)</f>
        <v>7443</v>
      </c>
      <c r="E31" s="9">
        <f t="shared" si="0"/>
        <v>144</v>
      </c>
      <c r="F31" s="9">
        <f t="shared" si="0"/>
        <v>3826</v>
      </c>
      <c r="G31" s="9">
        <f t="shared" si="0"/>
        <v>172</v>
      </c>
      <c r="H31" s="9">
        <f>SUM(H14:H30)</f>
        <v>51</v>
      </c>
      <c r="I31" s="9">
        <f t="shared" ref="I31" si="1">SUM(I14:I30)</f>
        <v>7459</v>
      </c>
      <c r="J31" s="9">
        <f>SUM(J14:J30)</f>
        <v>4126</v>
      </c>
    </row>
    <row r="32" spans="2:10" x14ac:dyDescent="0.2">
      <c r="C32" s="54"/>
      <c r="D32" s="54"/>
      <c r="E32" s="54"/>
      <c r="F32" s="54"/>
      <c r="G32" s="54"/>
      <c r="H32" s="54"/>
      <c r="I32" s="54"/>
      <c r="J32" s="54"/>
    </row>
    <row r="33" spans="2:6" ht="20.100000000000001" customHeight="1" x14ac:dyDescent="0.2">
      <c r="B33" s="82" t="s">
        <v>261</v>
      </c>
      <c r="C33" s="82"/>
      <c r="D33" s="82"/>
      <c r="E33" s="82"/>
      <c r="F33" s="82"/>
    </row>
  </sheetData>
  <mergeCells count="2">
    <mergeCell ref="C12:J12"/>
    <mergeCell ref="B33:F3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80" t="s">
        <v>242</v>
      </c>
      <c r="C9" s="81"/>
    </row>
    <row r="10" spans="2:3" ht="20.100000000000001" customHeight="1" thickBot="1" x14ac:dyDescent="0.25">
      <c r="B10" s="3" t="s">
        <v>22</v>
      </c>
      <c r="C10" s="18">
        <v>1317</v>
      </c>
    </row>
    <row r="11" spans="2:3" ht="20.100000000000001" customHeight="1" thickBot="1" x14ac:dyDescent="0.25">
      <c r="B11" s="4" t="s">
        <v>23</v>
      </c>
      <c r="C11" s="19">
        <v>214</v>
      </c>
    </row>
    <row r="12" spans="2:3" ht="20.100000000000001" customHeight="1" thickBot="1" x14ac:dyDescent="0.25">
      <c r="B12" s="4" t="s">
        <v>24</v>
      </c>
      <c r="C12" s="19">
        <v>174</v>
      </c>
    </row>
    <row r="13" spans="2:3" ht="20.100000000000001" customHeight="1" thickBot="1" x14ac:dyDescent="0.25">
      <c r="B13" s="4" t="s">
        <v>25</v>
      </c>
      <c r="C13" s="19">
        <v>285</v>
      </c>
    </row>
    <row r="14" spans="2:3" ht="20.100000000000001" customHeight="1" thickBot="1" x14ac:dyDescent="0.25">
      <c r="B14" s="4" t="s">
        <v>26</v>
      </c>
      <c r="C14" s="19">
        <v>687</v>
      </c>
    </row>
    <row r="15" spans="2:3" ht="20.100000000000001" customHeight="1" thickBot="1" x14ac:dyDescent="0.25">
      <c r="B15" s="4" t="s">
        <v>27</v>
      </c>
      <c r="C15" s="19">
        <v>78</v>
      </c>
    </row>
    <row r="16" spans="2:3" ht="20.100000000000001" customHeight="1" thickBot="1" x14ac:dyDescent="0.25">
      <c r="B16" s="4" t="s">
        <v>28</v>
      </c>
      <c r="C16" s="19">
        <v>128</v>
      </c>
    </row>
    <row r="17" spans="2:3" ht="20.100000000000001" customHeight="1" thickBot="1" x14ac:dyDescent="0.25">
      <c r="B17" s="4" t="s">
        <v>29</v>
      </c>
      <c r="C17" s="19">
        <v>304</v>
      </c>
    </row>
    <row r="18" spans="2:3" ht="20.100000000000001" customHeight="1" thickBot="1" x14ac:dyDescent="0.25">
      <c r="B18" s="4" t="s">
        <v>30</v>
      </c>
      <c r="C18" s="19">
        <v>498</v>
      </c>
    </row>
    <row r="19" spans="2:3" ht="20.100000000000001" customHeight="1" thickBot="1" x14ac:dyDescent="0.25">
      <c r="B19" s="4" t="s">
        <v>31</v>
      </c>
      <c r="C19" s="19">
        <v>994</v>
      </c>
    </row>
    <row r="20" spans="2:3" ht="20.100000000000001" customHeight="1" thickBot="1" x14ac:dyDescent="0.25">
      <c r="B20" s="4" t="s">
        <v>32</v>
      </c>
      <c r="C20" s="19">
        <v>168</v>
      </c>
    </row>
    <row r="21" spans="2:3" ht="20.100000000000001" customHeight="1" thickBot="1" x14ac:dyDescent="0.25">
      <c r="B21" s="4" t="s">
        <v>33</v>
      </c>
      <c r="C21" s="19">
        <v>223</v>
      </c>
    </row>
    <row r="22" spans="2:3" ht="20.100000000000001" customHeight="1" thickBot="1" x14ac:dyDescent="0.25">
      <c r="B22" s="4" t="s">
        <v>34</v>
      </c>
      <c r="C22" s="19">
        <v>257</v>
      </c>
    </row>
    <row r="23" spans="2:3" ht="20.100000000000001" customHeight="1" thickBot="1" x14ac:dyDescent="0.25">
      <c r="B23" s="4" t="s">
        <v>35</v>
      </c>
      <c r="C23" s="19">
        <v>524</v>
      </c>
    </row>
    <row r="24" spans="2:3" ht="20.100000000000001" customHeight="1" thickBot="1" x14ac:dyDescent="0.25">
      <c r="B24" s="4" t="s">
        <v>36</v>
      </c>
      <c r="C24" s="19">
        <v>71</v>
      </c>
    </row>
    <row r="25" spans="2:3" ht="20.100000000000001" customHeight="1" thickBot="1" x14ac:dyDescent="0.25">
      <c r="B25" s="5" t="s">
        <v>37</v>
      </c>
      <c r="C25" s="19">
        <v>347</v>
      </c>
    </row>
    <row r="26" spans="2:3" ht="20.100000000000001" customHeight="1" thickBot="1" x14ac:dyDescent="0.25">
      <c r="B26" s="6" t="s">
        <v>38</v>
      </c>
      <c r="C26" s="20">
        <v>61</v>
      </c>
    </row>
    <row r="27" spans="2:3" ht="20.100000000000001" customHeight="1" thickBot="1" x14ac:dyDescent="0.25">
      <c r="B27" s="7" t="s">
        <v>39</v>
      </c>
      <c r="C27" s="9">
        <f>SUM(C10:C26)</f>
        <v>6330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5"/>
      <c r="C9" s="80" t="s">
        <v>240</v>
      </c>
      <c r="D9" s="81"/>
      <c r="E9" s="81"/>
      <c r="F9" s="81"/>
      <c r="G9" s="81"/>
      <c r="H9" s="80" t="s">
        <v>241</v>
      </c>
      <c r="I9" s="81"/>
      <c r="J9" s="81"/>
      <c r="K9" s="81"/>
      <c r="L9" s="81"/>
      <c r="M9" s="80" t="s">
        <v>52</v>
      </c>
      <c r="N9" s="81"/>
      <c r="O9" s="81"/>
      <c r="P9" s="81"/>
      <c r="Q9" s="81"/>
    </row>
    <row r="10" spans="2:17" ht="41.25" customHeight="1" thickBot="1" x14ac:dyDescent="0.25">
      <c r="B10" s="36"/>
      <c r="C10" s="33" t="s">
        <v>163</v>
      </c>
      <c r="D10" s="33" t="s">
        <v>164</v>
      </c>
      <c r="E10" s="33" t="s">
        <v>165</v>
      </c>
      <c r="F10" s="33" t="s">
        <v>166</v>
      </c>
      <c r="G10" s="33" t="s">
        <v>167</v>
      </c>
      <c r="H10" s="33" t="s">
        <v>163</v>
      </c>
      <c r="I10" s="33" t="s">
        <v>164</v>
      </c>
      <c r="J10" s="33" t="s">
        <v>165</v>
      </c>
      <c r="K10" s="33" t="s">
        <v>166</v>
      </c>
      <c r="L10" s="33" t="s">
        <v>167</v>
      </c>
      <c r="M10" s="33" t="s">
        <v>163</v>
      </c>
      <c r="N10" s="33" t="s">
        <v>164</v>
      </c>
      <c r="O10" s="33" t="s">
        <v>165</v>
      </c>
      <c r="P10" s="33" t="s">
        <v>166</v>
      </c>
      <c r="Q10" s="33" t="s">
        <v>167</v>
      </c>
    </row>
    <row r="11" spans="2:17" ht="20.100000000000001" customHeight="1" thickBot="1" x14ac:dyDescent="0.25">
      <c r="B11" s="3" t="s">
        <v>22</v>
      </c>
      <c r="C11" s="18">
        <v>1640</v>
      </c>
      <c r="D11" s="18">
        <v>1241</v>
      </c>
      <c r="E11" s="18">
        <v>308</v>
      </c>
      <c r="F11" s="18">
        <v>79</v>
      </c>
      <c r="G11" s="18">
        <v>12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1640</v>
      </c>
      <c r="N11" s="18">
        <v>1241</v>
      </c>
      <c r="O11" s="18">
        <v>308</v>
      </c>
      <c r="P11" s="18">
        <v>79</v>
      </c>
      <c r="Q11" s="18">
        <v>12</v>
      </c>
    </row>
    <row r="12" spans="2:17" ht="20.100000000000001" customHeight="1" thickBot="1" x14ac:dyDescent="0.25">
      <c r="B12" s="4" t="s">
        <v>23</v>
      </c>
      <c r="C12" s="19">
        <v>278</v>
      </c>
      <c r="D12" s="19">
        <v>133</v>
      </c>
      <c r="E12" s="19">
        <v>130</v>
      </c>
      <c r="F12" s="19">
        <v>12</v>
      </c>
      <c r="G12" s="19">
        <v>3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278</v>
      </c>
      <c r="N12" s="19">
        <v>133</v>
      </c>
      <c r="O12" s="19">
        <v>130</v>
      </c>
      <c r="P12" s="19">
        <v>12</v>
      </c>
      <c r="Q12" s="19">
        <v>3</v>
      </c>
    </row>
    <row r="13" spans="2:17" ht="20.100000000000001" customHeight="1" thickBot="1" x14ac:dyDescent="0.25">
      <c r="B13" s="4" t="s">
        <v>24</v>
      </c>
      <c r="C13" s="19">
        <v>210</v>
      </c>
      <c r="D13" s="19">
        <v>161</v>
      </c>
      <c r="E13" s="19">
        <v>42</v>
      </c>
      <c r="F13" s="19">
        <v>7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210</v>
      </c>
      <c r="N13" s="19">
        <v>161</v>
      </c>
      <c r="O13" s="19">
        <v>42</v>
      </c>
      <c r="P13" s="19">
        <v>7</v>
      </c>
      <c r="Q13" s="19">
        <v>0</v>
      </c>
    </row>
    <row r="14" spans="2:17" ht="20.100000000000001" customHeight="1" thickBot="1" x14ac:dyDescent="0.25">
      <c r="B14" s="4" t="s">
        <v>25</v>
      </c>
      <c r="C14" s="19">
        <v>336</v>
      </c>
      <c r="D14" s="19">
        <v>170</v>
      </c>
      <c r="E14" s="19">
        <v>150</v>
      </c>
      <c r="F14" s="19">
        <v>10</v>
      </c>
      <c r="G14" s="19">
        <v>6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336</v>
      </c>
      <c r="N14" s="19">
        <v>170</v>
      </c>
      <c r="O14" s="19">
        <v>150</v>
      </c>
      <c r="P14" s="19">
        <v>10</v>
      </c>
      <c r="Q14" s="19">
        <v>6</v>
      </c>
    </row>
    <row r="15" spans="2:17" ht="20.100000000000001" customHeight="1" thickBot="1" x14ac:dyDescent="0.25">
      <c r="B15" s="4" t="s">
        <v>26</v>
      </c>
      <c r="C15" s="19">
        <v>854</v>
      </c>
      <c r="D15" s="19">
        <v>606</v>
      </c>
      <c r="E15" s="19">
        <v>216</v>
      </c>
      <c r="F15" s="19">
        <v>27</v>
      </c>
      <c r="G15" s="19">
        <v>5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854</v>
      </c>
      <c r="N15" s="19">
        <v>606</v>
      </c>
      <c r="O15" s="19">
        <v>216</v>
      </c>
      <c r="P15" s="19">
        <v>27</v>
      </c>
      <c r="Q15" s="19">
        <v>5</v>
      </c>
    </row>
    <row r="16" spans="2:17" ht="20.100000000000001" customHeight="1" thickBot="1" x14ac:dyDescent="0.25">
      <c r="B16" s="4" t="s">
        <v>27</v>
      </c>
      <c r="C16" s="19">
        <v>100</v>
      </c>
      <c r="D16" s="19">
        <v>66</v>
      </c>
      <c r="E16" s="19">
        <v>23</v>
      </c>
      <c r="F16" s="19">
        <v>9</v>
      </c>
      <c r="G16" s="19">
        <v>2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100</v>
      </c>
      <c r="N16" s="19">
        <v>66</v>
      </c>
      <c r="O16" s="19">
        <v>23</v>
      </c>
      <c r="P16" s="19">
        <v>9</v>
      </c>
      <c r="Q16" s="19">
        <v>2</v>
      </c>
    </row>
    <row r="17" spans="2:17" ht="20.100000000000001" customHeight="1" thickBot="1" x14ac:dyDescent="0.25">
      <c r="B17" s="4" t="s">
        <v>28</v>
      </c>
      <c r="C17" s="19">
        <v>167</v>
      </c>
      <c r="D17" s="19">
        <v>106</v>
      </c>
      <c r="E17" s="19">
        <v>46</v>
      </c>
      <c r="F17" s="19">
        <v>14</v>
      </c>
      <c r="G17" s="19">
        <v>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167</v>
      </c>
      <c r="N17" s="19">
        <v>106</v>
      </c>
      <c r="O17" s="19">
        <v>46</v>
      </c>
      <c r="P17" s="19">
        <v>14</v>
      </c>
      <c r="Q17" s="19">
        <v>1</v>
      </c>
    </row>
    <row r="18" spans="2:17" ht="20.100000000000001" customHeight="1" thickBot="1" x14ac:dyDescent="0.25">
      <c r="B18" s="4" t="s">
        <v>29</v>
      </c>
      <c r="C18" s="19">
        <v>346</v>
      </c>
      <c r="D18" s="19">
        <v>249</v>
      </c>
      <c r="E18" s="19">
        <v>84</v>
      </c>
      <c r="F18" s="19">
        <v>9</v>
      </c>
      <c r="G18" s="19">
        <v>4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346</v>
      </c>
      <c r="N18" s="19">
        <v>249</v>
      </c>
      <c r="O18" s="19">
        <v>84</v>
      </c>
      <c r="P18" s="19">
        <v>9</v>
      </c>
      <c r="Q18" s="19">
        <v>4</v>
      </c>
    </row>
    <row r="19" spans="2:17" ht="20.100000000000001" customHeight="1" thickBot="1" x14ac:dyDescent="0.25">
      <c r="B19" s="4" t="s">
        <v>30</v>
      </c>
      <c r="C19" s="19">
        <v>593</v>
      </c>
      <c r="D19" s="19">
        <v>327</v>
      </c>
      <c r="E19" s="19">
        <v>228</v>
      </c>
      <c r="F19" s="19">
        <v>27</v>
      </c>
      <c r="G19" s="19">
        <v>11</v>
      </c>
      <c r="H19" s="19">
        <v>2</v>
      </c>
      <c r="I19" s="19">
        <v>2</v>
      </c>
      <c r="J19" s="19">
        <v>0</v>
      </c>
      <c r="K19" s="19">
        <v>0</v>
      </c>
      <c r="L19" s="19">
        <v>0</v>
      </c>
      <c r="M19" s="19">
        <v>595</v>
      </c>
      <c r="N19" s="19">
        <v>329</v>
      </c>
      <c r="O19" s="19">
        <v>228</v>
      </c>
      <c r="P19" s="19">
        <v>27</v>
      </c>
      <c r="Q19" s="19">
        <v>11</v>
      </c>
    </row>
    <row r="20" spans="2:17" ht="20.100000000000001" customHeight="1" thickBot="1" x14ac:dyDescent="0.25">
      <c r="B20" s="4" t="s">
        <v>31</v>
      </c>
      <c r="C20" s="19">
        <v>1270</v>
      </c>
      <c r="D20" s="19">
        <v>760</v>
      </c>
      <c r="E20" s="19">
        <v>424</v>
      </c>
      <c r="F20" s="19">
        <v>62</v>
      </c>
      <c r="G20" s="19">
        <v>24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1270</v>
      </c>
      <c r="N20" s="19">
        <v>760</v>
      </c>
      <c r="O20" s="19">
        <v>424</v>
      </c>
      <c r="P20" s="19">
        <v>62</v>
      </c>
      <c r="Q20" s="19">
        <v>24</v>
      </c>
    </row>
    <row r="21" spans="2:17" ht="20.100000000000001" customHeight="1" thickBot="1" x14ac:dyDescent="0.25">
      <c r="B21" s="4" t="s">
        <v>32</v>
      </c>
      <c r="C21" s="19">
        <v>189</v>
      </c>
      <c r="D21" s="19">
        <v>167</v>
      </c>
      <c r="E21" s="19">
        <v>19</v>
      </c>
      <c r="F21" s="19">
        <v>3</v>
      </c>
      <c r="G21" s="19">
        <v>0</v>
      </c>
      <c r="H21" s="19">
        <v>1</v>
      </c>
      <c r="I21" s="19">
        <v>1</v>
      </c>
      <c r="J21" s="19">
        <v>0</v>
      </c>
      <c r="K21" s="19">
        <v>0</v>
      </c>
      <c r="L21" s="19">
        <v>0</v>
      </c>
      <c r="M21" s="19">
        <v>190</v>
      </c>
      <c r="N21" s="19">
        <v>168</v>
      </c>
      <c r="O21" s="19">
        <v>19</v>
      </c>
      <c r="P21" s="19">
        <v>3</v>
      </c>
      <c r="Q21" s="19">
        <v>0</v>
      </c>
    </row>
    <row r="22" spans="2:17" ht="20.100000000000001" customHeight="1" thickBot="1" x14ac:dyDescent="0.25">
      <c r="B22" s="4" t="s">
        <v>33</v>
      </c>
      <c r="C22" s="19">
        <v>300</v>
      </c>
      <c r="D22" s="19">
        <v>222</v>
      </c>
      <c r="E22" s="19">
        <v>39</v>
      </c>
      <c r="F22" s="19">
        <v>33</v>
      </c>
      <c r="G22" s="19">
        <v>6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300</v>
      </c>
      <c r="N22" s="19">
        <v>222</v>
      </c>
      <c r="O22" s="19">
        <v>39</v>
      </c>
      <c r="P22" s="19">
        <v>33</v>
      </c>
      <c r="Q22" s="19">
        <v>6</v>
      </c>
    </row>
    <row r="23" spans="2:17" ht="20.100000000000001" customHeight="1" thickBot="1" x14ac:dyDescent="0.25">
      <c r="B23" s="4" t="s">
        <v>34</v>
      </c>
      <c r="C23" s="19">
        <v>357</v>
      </c>
      <c r="D23" s="19">
        <v>168</v>
      </c>
      <c r="E23" s="19">
        <v>133</v>
      </c>
      <c r="F23" s="19">
        <v>40</v>
      </c>
      <c r="G23" s="19">
        <v>16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357</v>
      </c>
      <c r="N23" s="19">
        <v>168</v>
      </c>
      <c r="O23" s="19">
        <v>133</v>
      </c>
      <c r="P23" s="19">
        <v>40</v>
      </c>
      <c r="Q23" s="19">
        <v>16</v>
      </c>
    </row>
    <row r="24" spans="2:17" ht="20.100000000000001" customHeight="1" thickBot="1" x14ac:dyDescent="0.25">
      <c r="B24" s="4" t="s">
        <v>35</v>
      </c>
      <c r="C24" s="19">
        <v>585</v>
      </c>
      <c r="D24" s="19">
        <v>311</v>
      </c>
      <c r="E24" s="19">
        <v>260</v>
      </c>
      <c r="F24" s="19">
        <v>12</v>
      </c>
      <c r="G24" s="19">
        <v>2</v>
      </c>
      <c r="H24" s="19">
        <v>3</v>
      </c>
      <c r="I24" s="19">
        <v>3</v>
      </c>
      <c r="J24" s="19">
        <v>0</v>
      </c>
      <c r="K24" s="19">
        <v>0</v>
      </c>
      <c r="L24" s="19">
        <v>0</v>
      </c>
      <c r="M24" s="19">
        <v>588</v>
      </c>
      <c r="N24" s="19">
        <v>314</v>
      </c>
      <c r="O24" s="19">
        <v>260</v>
      </c>
      <c r="P24" s="19">
        <v>12</v>
      </c>
      <c r="Q24" s="19">
        <v>2</v>
      </c>
    </row>
    <row r="25" spans="2:17" ht="20.100000000000001" customHeight="1" thickBot="1" x14ac:dyDescent="0.25">
      <c r="B25" s="4" t="s">
        <v>36</v>
      </c>
      <c r="C25" s="19">
        <v>90</v>
      </c>
      <c r="D25" s="19">
        <v>35</v>
      </c>
      <c r="E25" s="19">
        <v>49</v>
      </c>
      <c r="F25" s="19">
        <v>2</v>
      </c>
      <c r="G25" s="19">
        <v>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90</v>
      </c>
      <c r="N25" s="19">
        <v>35</v>
      </c>
      <c r="O25" s="19">
        <v>49</v>
      </c>
      <c r="P25" s="19">
        <v>2</v>
      </c>
      <c r="Q25" s="19">
        <v>4</v>
      </c>
    </row>
    <row r="26" spans="2:17" ht="20.100000000000001" customHeight="1" thickBot="1" x14ac:dyDescent="0.25">
      <c r="B26" s="5" t="s">
        <v>37</v>
      </c>
      <c r="C26" s="19">
        <v>379</v>
      </c>
      <c r="D26" s="19">
        <v>200</v>
      </c>
      <c r="E26" s="19">
        <v>173</v>
      </c>
      <c r="F26" s="19">
        <v>6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379</v>
      </c>
      <c r="N26" s="19">
        <v>200</v>
      </c>
      <c r="O26" s="19">
        <v>173</v>
      </c>
      <c r="P26" s="19">
        <v>6</v>
      </c>
      <c r="Q26" s="19">
        <v>0</v>
      </c>
    </row>
    <row r="27" spans="2:17" ht="20.100000000000001" customHeight="1" thickBot="1" x14ac:dyDescent="0.25">
      <c r="B27" s="6" t="s">
        <v>38</v>
      </c>
      <c r="C27" s="20">
        <v>62</v>
      </c>
      <c r="D27" s="20">
        <v>39</v>
      </c>
      <c r="E27" s="20">
        <v>23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62</v>
      </c>
      <c r="N27" s="20">
        <v>39</v>
      </c>
      <c r="O27" s="20">
        <v>23</v>
      </c>
      <c r="P27" s="20">
        <v>0</v>
      </c>
      <c r="Q27" s="20">
        <v>0</v>
      </c>
    </row>
    <row r="28" spans="2:17" ht="20.100000000000001" customHeight="1" thickBot="1" x14ac:dyDescent="0.25">
      <c r="B28" s="7" t="s">
        <v>39</v>
      </c>
      <c r="C28" s="9">
        <f>SUM(C11:C27)</f>
        <v>7756</v>
      </c>
      <c r="D28" s="9">
        <f t="shared" ref="D28:Q28" si="0">SUM(D11:D27)</f>
        <v>4961</v>
      </c>
      <c r="E28" s="9">
        <f t="shared" si="0"/>
        <v>2347</v>
      </c>
      <c r="F28" s="9">
        <f t="shared" si="0"/>
        <v>352</v>
      </c>
      <c r="G28" s="9">
        <f t="shared" si="0"/>
        <v>96</v>
      </c>
      <c r="H28" s="9">
        <f t="shared" si="0"/>
        <v>6</v>
      </c>
      <c r="I28" s="9">
        <f t="shared" si="0"/>
        <v>6</v>
      </c>
      <c r="J28" s="9">
        <f t="shared" si="0"/>
        <v>0</v>
      </c>
      <c r="K28" s="9">
        <f t="shared" si="0"/>
        <v>0</v>
      </c>
      <c r="L28" s="9">
        <f t="shared" si="0"/>
        <v>0</v>
      </c>
      <c r="M28" s="9">
        <f t="shared" si="0"/>
        <v>7762</v>
      </c>
      <c r="N28" s="9">
        <f t="shared" si="0"/>
        <v>4967</v>
      </c>
      <c r="O28" s="9">
        <f t="shared" si="0"/>
        <v>2347</v>
      </c>
      <c r="P28" s="9">
        <f t="shared" si="0"/>
        <v>352</v>
      </c>
      <c r="Q28" s="9">
        <f t="shared" si="0"/>
        <v>96</v>
      </c>
    </row>
    <row r="29" spans="2:17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6"/>
      <c r="C9" s="24" t="s">
        <v>168</v>
      </c>
      <c r="D9" s="24" t="s">
        <v>169</v>
      </c>
      <c r="E9" s="37" t="s">
        <v>170</v>
      </c>
    </row>
    <row r="10" spans="2:5" ht="20.100000000000001" customHeight="1" thickBot="1" x14ac:dyDescent="0.25">
      <c r="B10" s="3" t="s">
        <v>22</v>
      </c>
      <c r="C10" s="29">
        <f>('Personas Enjuiciadas'!D11+'Personas Enjuiciadas'!E11+'Personas Enjuiciadas'!I11+'Personas Enjuiciadas'!J11)/'Personas Enjuiciadas'!M11</f>
        <v>0.94451219512195117</v>
      </c>
      <c r="D10" s="29">
        <f>('Personas Enjuiciadas'!D11+'Personas Enjuiciadas'!I11)/('Personas Enjuiciadas'!N11+'Personas Enjuiciadas'!P11)</f>
        <v>0.94015151515151518</v>
      </c>
      <c r="E10" s="29">
        <f>('Personas Enjuiciadas'!E11+'Personas Enjuiciadas'!J11)/('Personas Enjuiciadas'!O11+'Personas Enjuiciadas'!Q11)</f>
        <v>0.96250000000000002</v>
      </c>
    </row>
    <row r="11" spans="2:5" ht="20.100000000000001" customHeight="1" thickBot="1" x14ac:dyDescent="0.25">
      <c r="B11" s="4" t="s">
        <v>23</v>
      </c>
      <c r="C11" s="27">
        <f>('Personas Enjuiciadas'!D12+'Personas Enjuiciadas'!E12+'Personas Enjuiciadas'!I12+'Personas Enjuiciadas'!J12)/'Personas Enjuiciadas'!M12</f>
        <v>0.9460431654676259</v>
      </c>
      <c r="D11" s="27">
        <f>('Personas Enjuiciadas'!D12+'Personas Enjuiciadas'!I12)/('Personas Enjuiciadas'!N12+'Personas Enjuiciadas'!P12)</f>
        <v>0.91724137931034477</v>
      </c>
      <c r="E11" s="27">
        <f>('Personas Enjuiciadas'!E12+'Personas Enjuiciadas'!J12)/('Personas Enjuiciadas'!O12+'Personas Enjuiciadas'!Q12)</f>
        <v>0.97744360902255634</v>
      </c>
    </row>
    <row r="12" spans="2:5" ht="20.100000000000001" customHeight="1" thickBot="1" x14ac:dyDescent="0.25">
      <c r="B12" s="4" t="s">
        <v>24</v>
      </c>
      <c r="C12" s="27">
        <f>('Personas Enjuiciadas'!D13+'Personas Enjuiciadas'!E13+'Personas Enjuiciadas'!I13+'Personas Enjuiciadas'!J13)/'Personas Enjuiciadas'!M13</f>
        <v>0.96666666666666667</v>
      </c>
      <c r="D12" s="27">
        <f>('Personas Enjuiciadas'!D13+'Personas Enjuiciadas'!I13)/('Personas Enjuiciadas'!N13+'Personas Enjuiciadas'!P13)</f>
        <v>0.95833333333333337</v>
      </c>
      <c r="E12" s="27">
        <f>('Personas Enjuiciadas'!E13+'Personas Enjuiciadas'!J13)/('Personas Enjuiciadas'!O13+'Personas Enjuiciadas'!Q13)</f>
        <v>1</v>
      </c>
    </row>
    <row r="13" spans="2:5" ht="20.100000000000001" customHeight="1" thickBot="1" x14ac:dyDescent="0.25">
      <c r="B13" s="4" t="s">
        <v>25</v>
      </c>
      <c r="C13" s="27">
        <f>('Personas Enjuiciadas'!D14+'Personas Enjuiciadas'!E14+'Personas Enjuiciadas'!I14+'Personas Enjuiciadas'!J14)/'Personas Enjuiciadas'!M14</f>
        <v>0.95238095238095233</v>
      </c>
      <c r="D13" s="27">
        <f>('Personas Enjuiciadas'!D14+'Personas Enjuiciadas'!I14)/('Personas Enjuiciadas'!N14+'Personas Enjuiciadas'!P14)</f>
        <v>0.94444444444444442</v>
      </c>
      <c r="E13" s="27">
        <f>('Personas Enjuiciadas'!E14+'Personas Enjuiciadas'!J14)/('Personas Enjuiciadas'!O14+'Personas Enjuiciadas'!Q14)</f>
        <v>0.96153846153846156</v>
      </c>
    </row>
    <row r="14" spans="2:5" ht="20.100000000000001" customHeight="1" thickBot="1" x14ac:dyDescent="0.25">
      <c r="B14" s="4" t="s">
        <v>26</v>
      </c>
      <c r="C14" s="27">
        <f>('Personas Enjuiciadas'!D15+'Personas Enjuiciadas'!E15+'Personas Enjuiciadas'!I15+'Personas Enjuiciadas'!J15)/'Personas Enjuiciadas'!M15</f>
        <v>0.9625292740046838</v>
      </c>
      <c r="D14" s="27">
        <f>('Personas Enjuiciadas'!D15+'Personas Enjuiciadas'!I15)/('Personas Enjuiciadas'!N15+'Personas Enjuiciadas'!P15)</f>
        <v>0.95734597156398105</v>
      </c>
      <c r="E14" s="27">
        <f>('Personas Enjuiciadas'!E15+'Personas Enjuiciadas'!J15)/('Personas Enjuiciadas'!O15+'Personas Enjuiciadas'!Q15)</f>
        <v>0.9773755656108597</v>
      </c>
    </row>
    <row r="15" spans="2:5" ht="20.100000000000001" customHeight="1" thickBot="1" x14ac:dyDescent="0.25">
      <c r="B15" s="4" t="s">
        <v>27</v>
      </c>
      <c r="C15" s="27">
        <f>('Personas Enjuiciadas'!D16+'Personas Enjuiciadas'!E16+'Personas Enjuiciadas'!I16+'Personas Enjuiciadas'!J16)/'Personas Enjuiciadas'!M16</f>
        <v>0.89</v>
      </c>
      <c r="D15" s="27">
        <f>('Personas Enjuiciadas'!D16+'Personas Enjuiciadas'!I16)/('Personas Enjuiciadas'!N16+'Personas Enjuiciadas'!P16)</f>
        <v>0.88</v>
      </c>
      <c r="E15" s="27">
        <f>('Personas Enjuiciadas'!E16+'Personas Enjuiciadas'!J16)/('Personas Enjuiciadas'!O16+'Personas Enjuiciadas'!Q16)</f>
        <v>0.92</v>
      </c>
    </row>
    <row r="16" spans="2:5" ht="20.100000000000001" customHeight="1" thickBot="1" x14ac:dyDescent="0.25">
      <c r="B16" s="4" t="s">
        <v>28</v>
      </c>
      <c r="C16" s="27">
        <f>('Personas Enjuiciadas'!D17+'Personas Enjuiciadas'!E17+'Personas Enjuiciadas'!I17+'Personas Enjuiciadas'!J17)/'Personas Enjuiciadas'!M17</f>
        <v>0.91017964071856283</v>
      </c>
      <c r="D16" s="27">
        <f>('Personas Enjuiciadas'!D17+'Personas Enjuiciadas'!I17)/('Personas Enjuiciadas'!N17+'Personas Enjuiciadas'!P17)</f>
        <v>0.8833333333333333</v>
      </c>
      <c r="E16" s="27">
        <f>('Personas Enjuiciadas'!E17+'Personas Enjuiciadas'!J17)/('Personas Enjuiciadas'!O17+'Personas Enjuiciadas'!Q17)</f>
        <v>0.97872340425531912</v>
      </c>
    </row>
    <row r="17" spans="2:5" ht="20.100000000000001" customHeight="1" thickBot="1" x14ac:dyDescent="0.25">
      <c r="B17" s="4" t="s">
        <v>29</v>
      </c>
      <c r="C17" s="27">
        <f>('Personas Enjuiciadas'!D18+'Personas Enjuiciadas'!E18+'Personas Enjuiciadas'!I18+'Personas Enjuiciadas'!J18)/'Personas Enjuiciadas'!M18</f>
        <v>0.96242774566473988</v>
      </c>
      <c r="D17" s="27">
        <f>('Personas Enjuiciadas'!D18+'Personas Enjuiciadas'!I18)/('Personas Enjuiciadas'!N18+'Personas Enjuiciadas'!P18)</f>
        <v>0.96511627906976749</v>
      </c>
      <c r="E17" s="27">
        <f>('Personas Enjuiciadas'!E18+'Personas Enjuiciadas'!J18)/('Personas Enjuiciadas'!O18+'Personas Enjuiciadas'!Q18)</f>
        <v>0.95454545454545459</v>
      </c>
    </row>
    <row r="18" spans="2:5" ht="20.100000000000001" customHeight="1" thickBot="1" x14ac:dyDescent="0.25">
      <c r="B18" s="4" t="s">
        <v>30</v>
      </c>
      <c r="C18" s="27">
        <f>('Personas Enjuiciadas'!D19+'Personas Enjuiciadas'!E19+'Personas Enjuiciadas'!I19+'Personas Enjuiciadas'!J19)/'Personas Enjuiciadas'!M19</f>
        <v>0.93613445378151261</v>
      </c>
      <c r="D18" s="27">
        <f>('Personas Enjuiciadas'!D19+'Personas Enjuiciadas'!I19)/('Personas Enjuiciadas'!N19+'Personas Enjuiciadas'!P19)</f>
        <v>0.9241573033707865</v>
      </c>
      <c r="E18" s="27">
        <f>('Personas Enjuiciadas'!E19+'Personas Enjuiciadas'!J19)/('Personas Enjuiciadas'!O19+'Personas Enjuiciadas'!Q19)</f>
        <v>0.95397489539748959</v>
      </c>
    </row>
    <row r="19" spans="2:5" ht="20.100000000000001" customHeight="1" thickBot="1" x14ac:dyDescent="0.25">
      <c r="B19" s="4" t="s">
        <v>31</v>
      </c>
      <c r="C19" s="27">
        <f>('Personas Enjuiciadas'!D20+'Personas Enjuiciadas'!E20+'Personas Enjuiciadas'!I20+'Personas Enjuiciadas'!J20)/'Personas Enjuiciadas'!M20</f>
        <v>0.93228346456692912</v>
      </c>
      <c r="D19" s="27">
        <f>('Personas Enjuiciadas'!D20+'Personas Enjuiciadas'!I20)/('Personas Enjuiciadas'!N20+'Personas Enjuiciadas'!P20)</f>
        <v>0.92457420924574207</v>
      </c>
      <c r="E19" s="27">
        <f>('Personas Enjuiciadas'!E20+'Personas Enjuiciadas'!J20)/('Personas Enjuiciadas'!O20+'Personas Enjuiciadas'!Q20)</f>
        <v>0.9464285714285714</v>
      </c>
    </row>
    <row r="20" spans="2:5" ht="20.100000000000001" customHeight="1" thickBot="1" x14ac:dyDescent="0.25">
      <c r="B20" s="4" t="s">
        <v>32</v>
      </c>
      <c r="C20" s="27">
        <f>('Personas Enjuiciadas'!D21+'Personas Enjuiciadas'!E21+'Personas Enjuiciadas'!I21+'Personas Enjuiciadas'!J21)/'Personas Enjuiciadas'!M21</f>
        <v>0.98421052631578942</v>
      </c>
      <c r="D20" s="27">
        <f>('Personas Enjuiciadas'!D21+'Personas Enjuiciadas'!I21)/('Personas Enjuiciadas'!N21+'Personas Enjuiciadas'!P21)</f>
        <v>0.98245614035087714</v>
      </c>
      <c r="E20" s="27">
        <f>('Personas Enjuiciadas'!E21+'Personas Enjuiciadas'!J21)/('Personas Enjuiciadas'!O21+'Personas Enjuiciadas'!Q21)</f>
        <v>1</v>
      </c>
    </row>
    <row r="21" spans="2:5" ht="20.100000000000001" customHeight="1" thickBot="1" x14ac:dyDescent="0.25">
      <c r="B21" s="4" t="s">
        <v>33</v>
      </c>
      <c r="C21" s="27">
        <f>('Personas Enjuiciadas'!D22+'Personas Enjuiciadas'!E22+'Personas Enjuiciadas'!I22+'Personas Enjuiciadas'!J22)/'Personas Enjuiciadas'!M22</f>
        <v>0.87</v>
      </c>
      <c r="D21" s="27">
        <f>('Personas Enjuiciadas'!D22+'Personas Enjuiciadas'!I22)/('Personas Enjuiciadas'!N22+'Personas Enjuiciadas'!P22)</f>
        <v>0.87058823529411766</v>
      </c>
      <c r="E21" s="27">
        <f>('Personas Enjuiciadas'!E22+'Personas Enjuiciadas'!J22)/('Personas Enjuiciadas'!O22+'Personas Enjuiciadas'!Q22)</f>
        <v>0.8666666666666667</v>
      </c>
    </row>
    <row r="22" spans="2:5" ht="20.100000000000001" customHeight="1" thickBot="1" x14ac:dyDescent="0.25">
      <c r="B22" s="4" t="s">
        <v>34</v>
      </c>
      <c r="C22" s="27">
        <f>('Personas Enjuiciadas'!D23+'Personas Enjuiciadas'!E23+'Personas Enjuiciadas'!I23+'Personas Enjuiciadas'!J23)/'Personas Enjuiciadas'!M23</f>
        <v>0.84313725490196079</v>
      </c>
      <c r="D22" s="27">
        <f>('Personas Enjuiciadas'!D23+'Personas Enjuiciadas'!I23)/('Personas Enjuiciadas'!N23+'Personas Enjuiciadas'!P23)</f>
        <v>0.80769230769230771</v>
      </c>
      <c r="E22" s="27">
        <f>('Personas Enjuiciadas'!E23+'Personas Enjuiciadas'!J23)/('Personas Enjuiciadas'!O23+'Personas Enjuiciadas'!Q23)</f>
        <v>0.89261744966442957</v>
      </c>
    </row>
    <row r="23" spans="2:5" ht="20.100000000000001" customHeight="1" thickBot="1" x14ac:dyDescent="0.25">
      <c r="B23" s="4" t="s">
        <v>35</v>
      </c>
      <c r="C23" s="27">
        <f>('Personas Enjuiciadas'!D24+'Personas Enjuiciadas'!E24+'Personas Enjuiciadas'!I24+'Personas Enjuiciadas'!J24)/'Personas Enjuiciadas'!M24</f>
        <v>0.97619047619047616</v>
      </c>
      <c r="D23" s="27">
        <f>('Personas Enjuiciadas'!D24+'Personas Enjuiciadas'!I24)/('Personas Enjuiciadas'!N24+'Personas Enjuiciadas'!P24)</f>
        <v>0.96319018404907975</v>
      </c>
      <c r="E23" s="27">
        <f>('Personas Enjuiciadas'!E24+'Personas Enjuiciadas'!J24)/('Personas Enjuiciadas'!O24+'Personas Enjuiciadas'!Q24)</f>
        <v>0.99236641221374045</v>
      </c>
    </row>
    <row r="24" spans="2:5" ht="20.100000000000001" customHeight="1" thickBot="1" x14ac:dyDescent="0.25">
      <c r="B24" s="4" t="s">
        <v>36</v>
      </c>
      <c r="C24" s="27">
        <f>('Personas Enjuiciadas'!D25+'Personas Enjuiciadas'!E25+'Personas Enjuiciadas'!I25+'Personas Enjuiciadas'!J25)/'Personas Enjuiciadas'!M25</f>
        <v>0.93333333333333335</v>
      </c>
      <c r="D24" s="27">
        <f>('Personas Enjuiciadas'!D25+'Personas Enjuiciadas'!I25)/('Personas Enjuiciadas'!N25+'Personas Enjuiciadas'!P25)</f>
        <v>0.94594594594594594</v>
      </c>
      <c r="E24" s="27">
        <f>('Personas Enjuiciadas'!E25+'Personas Enjuiciadas'!J25)/('Personas Enjuiciadas'!O25+'Personas Enjuiciadas'!Q25)</f>
        <v>0.92452830188679247</v>
      </c>
    </row>
    <row r="25" spans="2:5" ht="20.100000000000001" customHeight="1" thickBot="1" x14ac:dyDescent="0.25">
      <c r="B25" s="5" t="s">
        <v>37</v>
      </c>
      <c r="C25" s="27">
        <f>('Personas Enjuiciadas'!D26+'Personas Enjuiciadas'!E26+'Personas Enjuiciadas'!I26+'Personas Enjuiciadas'!J26)/'Personas Enjuiciadas'!M26</f>
        <v>0.9841688654353562</v>
      </c>
      <c r="D25" s="27">
        <f>('Personas Enjuiciadas'!D26+'Personas Enjuiciadas'!I26)/('Personas Enjuiciadas'!N26+'Personas Enjuiciadas'!P26)</f>
        <v>0.970873786407767</v>
      </c>
      <c r="E25" s="27">
        <f>('Personas Enjuiciadas'!E26+'Personas Enjuiciadas'!J26)/('Personas Enjuiciadas'!O26+'Personas Enjuiciadas'!Q26)</f>
        <v>1</v>
      </c>
    </row>
    <row r="26" spans="2:5" ht="20.100000000000001" customHeight="1" thickBot="1" x14ac:dyDescent="0.25">
      <c r="B26" s="6" t="s">
        <v>38</v>
      </c>
      <c r="C26" s="28">
        <f>('Personas Enjuiciadas'!D27+'Personas Enjuiciadas'!E27+'Personas Enjuiciadas'!I27+'Personas Enjuiciadas'!J27)/'Personas Enjuiciadas'!M27</f>
        <v>1</v>
      </c>
      <c r="D26" s="28">
        <f>('Personas Enjuiciadas'!D27+'Personas Enjuiciadas'!I27)/('Personas Enjuiciadas'!N27+'Personas Enjuiciadas'!P27)</f>
        <v>1</v>
      </c>
      <c r="E26" s="28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6">
        <f>('Personas Enjuiciadas'!D28+'Personas Enjuiciadas'!E28+'Personas Enjuiciadas'!I28+'Personas Enjuiciadas'!J28)/'Personas Enjuiciadas'!M28</f>
        <v>0.94228291677402731</v>
      </c>
      <c r="D27" s="26">
        <f>('Personas Enjuiciadas'!D28+'Personas Enjuiciadas'!I28)/('Personas Enjuiciadas'!N28+'Personas Enjuiciadas'!P28)</f>
        <v>0.93382214702011657</v>
      </c>
      <c r="E27" s="26">
        <f>('Personas Enjuiciadas'!E28+'Personas Enjuiciadas'!J28)/('Personas Enjuiciadas'!O28+'Personas Enjuiciadas'!Q28)</f>
        <v>0.96070405239459677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9:L5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9" spans="2:12" ht="41.25" customHeight="1" x14ac:dyDescent="0.2">
      <c r="B9" s="10"/>
      <c r="C9" s="80" t="s">
        <v>250</v>
      </c>
      <c r="D9" s="81"/>
      <c r="E9" s="81"/>
      <c r="F9" s="81"/>
      <c r="G9" s="56"/>
      <c r="H9" s="80" t="s">
        <v>262</v>
      </c>
      <c r="I9" s="81"/>
      <c r="J9" s="81"/>
      <c r="K9" s="81"/>
      <c r="L9" s="83"/>
    </row>
    <row r="10" spans="2:12" ht="59.25" customHeight="1" thickBot="1" x14ac:dyDescent="0.25">
      <c r="B10" s="36"/>
      <c r="C10" s="33" t="s">
        <v>171</v>
      </c>
      <c r="D10" s="33" t="s">
        <v>172</v>
      </c>
      <c r="E10" s="33" t="s">
        <v>259</v>
      </c>
      <c r="F10" s="33" t="s">
        <v>174</v>
      </c>
      <c r="G10" s="57" t="s">
        <v>256</v>
      </c>
      <c r="H10" s="21" t="s">
        <v>251</v>
      </c>
      <c r="I10" s="21" t="s">
        <v>254</v>
      </c>
      <c r="J10" s="21" t="s">
        <v>253</v>
      </c>
      <c r="K10" s="21" t="s">
        <v>252</v>
      </c>
      <c r="L10" s="33" t="s">
        <v>257</v>
      </c>
    </row>
    <row r="11" spans="2:12" ht="20.100000000000001" customHeight="1" thickBot="1" x14ac:dyDescent="0.25">
      <c r="B11" s="3" t="s">
        <v>22</v>
      </c>
      <c r="C11" s="18">
        <v>383</v>
      </c>
      <c r="D11" s="18">
        <v>304</v>
      </c>
      <c r="E11" s="18">
        <v>808</v>
      </c>
      <c r="F11" s="18">
        <v>948</v>
      </c>
      <c r="G11" s="18">
        <f>SUM(C11:F11)</f>
        <v>2443</v>
      </c>
      <c r="H11" s="18">
        <v>5</v>
      </c>
      <c r="I11" s="18">
        <v>2</v>
      </c>
      <c r="J11" s="18">
        <v>0</v>
      </c>
      <c r="K11" s="18">
        <v>5</v>
      </c>
      <c r="L11" s="18">
        <v>2455</v>
      </c>
    </row>
    <row r="12" spans="2:12" ht="20.100000000000001" customHeight="1" thickBot="1" x14ac:dyDescent="0.25">
      <c r="B12" s="4" t="s">
        <v>23</v>
      </c>
      <c r="C12" s="19">
        <v>39</v>
      </c>
      <c r="D12" s="19">
        <v>20</v>
      </c>
      <c r="E12" s="19">
        <v>105</v>
      </c>
      <c r="F12" s="19">
        <v>125</v>
      </c>
      <c r="G12" s="19">
        <f t="shared" ref="G12:G28" si="0">SUM(C12:F12)</f>
        <v>289</v>
      </c>
      <c r="H12" s="19">
        <v>0</v>
      </c>
      <c r="I12" s="19">
        <v>0</v>
      </c>
      <c r="J12" s="19">
        <v>1</v>
      </c>
      <c r="K12" s="19">
        <v>0</v>
      </c>
      <c r="L12" s="19">
        <v>290</v>
      </c>
    </row>
    <row r="13" spans="2:12" ht="20.100000000000001" customHeight="1" thickBot="1" x14ac:dyDescent="0.25">
      <c r="B13" s="4" t="s">
        <v>24</v>
      </c>
      <c r="C13" s="19">
        <v>38</v>
      </c>
      <c r="D13" s="19">
        <v>34</v>
      </c>
      <c r="E13" s="19">
        <v>39</v>
      </c>
      <c r="F13" s="19">
        <v>111</v>
      </c>
      <c r="G13" s="19">
        <f t="shared" si="0"/>
        <v>222</v>
      </c>
      <c r="H13" s="19">
        <v>0</v>
      </c>
      <c r="I13" s="19">
        <v>0</v>
      </c>
      <c r="J13" s="19">
        <v>0</v>
      </c>
      <c r="K13" s="19">
        <v>0</v>
      </c>
      <c r="L13" s="19">
        <v>222</v>
      </c>
    </row>
    <row r="14" spans="2:12" ht="20.100000000000001" customHeight="1" thickBot="1" x14ac:dyDescent="0.25">
      <c r="B14" s="4" t="s">
        <v>25</v>
      </c>
      <c r="C14" s="19">
        <v>60</v>
      </c>
      <c r="D14" s="19">
        <v>56</v>
      </c>
      <c r="E14" s="19">
        <v>102</v>
      </c>
      <c r="F14" s="19">
        <v>243</v>
      </c>
      <c r="G14" s="19">
        <f t="shared" si="0"/>
        <v>461</v>
      </c>
      <c r="H14" s="19">
        <v>0</v>
      </c>
      <c r="I14" s="19">
        <v>0</v>
      </c>
      <c r="J14" s="19">
        <v>0</v>
      </c>
      <c r="K14" s="19">
        <v>0</v>
      </c>
      <c r="L14" s="19">
        <v>461</v>
      </c>
    </row>
    <row r="15" spans="2:12" ht="20.100000000000001" customHeight="1" thickBot="1" x14ac:dyDescent="0.25">
      <c r="B15" s="4" t="s">
        <v>26</v>
      </c>
      <c r="C15" s="19">
        <v>50</v>
      </c>
      <c r="D15" s="19">
        <v>62</v>
      </c>
      <c r="E15" s="19">
        <v>152</v>
      </c>
      <c r="F15" s="19">
        <v>281</v>
      </c>
      <c r="G15" s="19">
        <f t="shared" si="0"/>
        <v>545</v>
      </c>
      <c r="H15" s="19">
        <v>1</v>
      </c>
      <c r="I15" s="19">
        <v>0</v>
      </c>
      <c r="J15" s="19">
        <v>0</v>
      </c>
      <c r="K15" s="19">
        <v>0</v>
      </c>
      <c r="L15" s="19">
        <v>546</v>
      </c>
    </row>
    <row r="16" spans="2:12" ht="20.100000000000001" customHeight="1" thickBot="1" x14ac:dyDescent="0.25">
      <c r="B16" s="4" t="s">
        <v>27</v>
      </c>
      <c r="C16" s="19">
        <v>21</v>
      </c>
      <c r="D16" s="19">
        <v>13</v>
      </c>
      <c r="E16" s="19">
        <v>38</v>
      </c>
      <c r="F16" s="19">
        <v>53</v>
      </c>
      <c r="G16" s="19">
        <f t="shared" si="0"/>
        <v>125</v>
      </c>
      <c r="H16" s="19">
        <v>0</v>
      </c>
      <c r="I16" s="19">
        <v>0</v>
      </c>
      <c r="J16" s="19">
        <v>0</v>
      </c>
      <c r="K16" s="19">
        <v>0</v>
      </c>
      <c r="L16" s="19">
        <v>125</v>
      </c>
    </row>
    <row r="17" spans="2:12" ht="20.100000000000001" customHeight="1" thickBot="1" x14ac:dyDescent="0.25">
      <c r="B17" s="4" t="s">
        <v>28</v>
      </c>
      <c r="C17" s="19">
        <v>68</v>
      </c>
      <c r="D17" s="19">
        <v>58</v>
      </c>
      <c r="E17" s="19">
        <v>156</v>
      </c>
      <c r="F17" s="19">
        <v>199</v>
      </c>
      <c r="G17" s="19">
        <f t="shared" si="0"/>
        <v>481</v>
      </c>
      <c r="H17" s="19">
        <v>4</v>
      </c>
      <c r="I17" s="19">
        <v>0</v>
      </c>
      <c r="J17" s="19">
        <v>0</v>
      </c>
      <c r="K17" s="19">
        <v>0</v>
      </c>
      <c r="L17" s="19">
        <v>485</v>
      </c>
    </row>
    <row r="18" spans="2:12" ht="20.100000000000001" customHeight="1" thickBot="1" x14ac:dyDescent="0.25">
      <c r="B18" s="4" t="s">
        <v>29</v>
      </c>
      <c r="C18" s="19">
        <v>108</v>
      </c>
      <c r="D18" s="19">
        <v>40</v>
      </c>
      <c r="E18" s="19">
        <v>188</v>
      </c>
      <c r="F18" s="19">
        <v>203</v>
      </c>
      <c r="G18" s="19">
        <f t="shared" si="0"/>
        <v>539</v>
      </c>
      <c r="H18" s="19">
        <v>0</v>
      </c>
      <c r="I18" s="19">
        <v>0</v>
      </c>
      <c r="J18" s="19">
        <v>0</v>
      </c>
      <c r="K18" s="19">
        <v>0</v>
      </c>
      <c r="L18" s="19">
        <v>539</v>
      </c>
    </row>
    <row r="19" spans="2:12" ht="20.100000000000001" customHeight="1" thickBot="1" x14ac:dyDescent="0.25">
      <c r="B19" s="4" t="s">
        <v>30</v>
      </c>
      <c r="C19" s="19">
        <v>291</v>
      </c>
      <c r="D19" s="19">
        <v>171</v>
      </c>
      <c r="E19" s="19">
        <v>511</v>
      </c>
      <c r="F19" s="19">
        <v>677</v>
      </c>
      <c r="G19" s="19">
        <f t="shared" si="0"/>
        <v>1650</v>
      </c>
      <c r="H19" s="19">
        <v>7</v>
      </c>
      <c r="I19" s="19">
        <v>1</v>
      </c>
      <c r="J19" s="19">
        <v>0</v>
      </c>
      <c r="K19" s="19">
        <v>0</v>
      </c>
      <c r="L19" s="19">
        <v>1658</v>
      </c>
    </row>
    <row r="20" spans="2:12" ht="20.100000000000001" customHeight="1" thickBot="1" x14ac:dyDescent="0.25">
      <c r="B20" s="4" t="s">
        <v>31</v>
      </c>
      <c r="C20" s="19">
        <v>189</v>
      </c>
      <c r="D20" s="19">
        <v>127</v>
      </c>
      <c r="E20" s="19">
        <v>505</v>
      </c>
      <c r="F20" s="19">
        <v>652</v>
      </c>
      <c r="G20" s="19">
        <f t="shared" si="0"/>
        <v>1473</v>
      </c>
      <c r="H20" s="19">
        <v>5</v>
      </c>
      <c r="I20" s="19">
        <v>1</v>
      </c>
      <c r="J20" s="19">
        <v>0</v>
      </c>
      <c r="K20" s="19">
        <v>0</v>
      </c>
      <c r="L20" s="19">
        <v>1479</v>
      </c>
    </row>
    <row r="21" spans="2:12" ht="20.100000000000001" customHeight="1" thickBot="1" x14ac:dyDescent="0.25">
      <c r="B21" s="4" t="s">
        <v>32</v>
      </c>
      <c r="C21" s="19">
        <v>33</v>
      </c>
      <c r="D21" s="19">
        <v>20</v>
      </c>
      <c r="E21" s="19">
        <v>62</v>
      </c>
      <c r="F21" s="19">
        <v>90</v>
      </c>
      <c r="G21" s="19">
        <f t="shared" si="0"/>
        <v>205</v>
      </c>
      <c r="H21" s="19">
        <v>0</v>
      </c>
      <c r="I21" s="19">
        <v>0</v>
      </c>
      <c r="J21" s="19">
        <v>0</v>
      </c>
      <c r="K21" s="19">
        <v>0</v>
      </c>
      <c r="L21" s="19">
        <v>205</v>
      </c>
    </row>
    <row r="22" spans="2:12" ht="20.100000000000001" customHeight="1" thickBot="1" x14ac:dyDescent="0.25">
      <c r="B22" s="4" t="s">
        <v>33</v>
      </c>
      <c r="C22" s="19">
        <v>94</v>
      </c>
      <c r="D22" s="19">
        <v>74</v>
      </c>
      <c r="E22" s="19">
        <v>197</v>
      </c>
      <c r="F22" s="19">
        <v>156</v>
      </c>
      <c r="G22" s="19">
        <f t="shared" si="0"/>
        <v>521</v>
      </c>
      <c r="H22" s="19">
        <v>4</v>
      </c>
      <c r="I22" s="19">
        <v>3</v>
      </c>
      <c r="J22" s="19">
        <v>0</v>
      </c>
      <c r="K22" s="19">
        <v>7</v>
      </c>
      <c r="L22" s="19">
        <v>535</v>
      </c>
    </row>
    <row r="23" spans="2:12" ht="20.100000000000001" customHeight="1" thickBot="1" x14ac:dyDescent="0.25">
      <c r="B23" s="4" t="s">
        <v>34</v>
      </c>
      <c r="C23" s="19">
        <v>220</v>
      </c>
      <c r="D23" s="19">
        <v>164</v>
      </c>
      <c r="E23" s="19">
        <v>547</v>
      </c>
      <c r="F23" s="19">
        <v>695</v>
      </c>
      <c r="G23" s="19">
        <f t="shared" si="0"/>
        <v>1626</v>
      </c>
      <c r="H23" s="19">
        <v>0</v>
      </c>
      <c r="I23" s="19">
        <v>0</v>
      </c>
      <c r="J23" s="19">
        <v>0</v>
      </c>
      <c r="K23" s="19">
        <v>0</v>
      </c>
      <c r="L23" s="19">
        <v>1626</v>
      </c>
    </row>
    <row r="24" spans="2:12" ht="20.100000000000001" customHeight="1" thickBot="1" x14ac:dyDescent="0.25">
      <c r="B24" s="4" t="s">
        <v>35</v>
      </c>
      <c r="C24" s="19">
        <v>84</v>
      </c>
      <c r="D24" s="19">
        <v>69</v>
      </c>
      <c r="E24" s="19">
        <v>134</v>
      </c>
      <c r="F24" s="19">
        <v>192</v>
      </c>
      <c r="G24" s="19">
        <f t="shared" si="0"/>
        <v>479</v>
      </c>
      <c r="H24" s="19">
        <v>0</v>
      </c>
      <c r="I24" s="19">
        <v>0</v>
      </c>
      <c r="J24" s="19">
        <v>0</v>
      </c>
      <c r="K24" s="19">
        <v>1</v>
      </c>
      <c r="L24" s="19">
        <v>480</v>
      </c>
    </row>
    <row r="25" spans="2:12" ht="20.100000000000001" customHeight="1" thickBot="1" x14ac:dyDescent="0.25">
      <c r="B25" s="4" t="s">
        <v>36</v>
      </c>
      <c r="C25" s="19">
        <v>18</v>
      </c>
      <c r="D25" s="19">
        <v>11</v>
      </c>
      <c r="E25" s="19">
        <v>72</v>
      </c>
      <c r="F25" s="19">
        <v>22</v>
      </c>
      <c r="G25" s="19">
        <f t="shared" si="0"/>
        <v>123</v>
      </c>
      <c r="H25" s="19">
        <v>0</v>
      </c>
      <c r="I25" s="19">
        <v>0</v>
      </c>
      <c r="J25" s="19">
        <v>0</v>
      </c>
      <c r="K25" s="19">
        <v>0</v>
      </c>
      <c r="L25" s="19">
        <v>123</v>
      </c>
    </row>
    <row r="26" spans="2:12" ht="20.100000000000001" customHeight="1" thickBot="1" x14ac:dyDescent="0.25">
      <c r="B26" s="5" t="s">
        <v>37</v>
      </c>
      <c r="C26" s="19">
        <v>40</v>
      </c>
      <c r="D26" s="19">
        <v>29</v>
      </c>
      <c r="E26" s="19">
        <v>57</v>
      </c>
      <c r="F26" s="19">
        <v>173</v>
      </c>
      <c r="G26" s="19">
        <f t="shared" si="0"/>
        <v>299</v>
      </c>
      <c r="H26" s="19">
        <v>1</v>
      </c>
      <c r="I26" s="19">
        <v>0</v>
      </c>
      <c r="J26" s="19">
        <v>0</v>
      </c>
      <c r="K26" s="19">
        <v>3</v>
      </c>
      <c r="L26" s="19">
        <v>303</v>
      </c>
    </row>
    <row r="27" spans="2:12" ht="20.100000000000001" customHeight="1" thickBot="1" x14ac:dyDescent="0.25">
      <c r="B27" s="6" t="s">
        <v>38</v>
      </c>
      <c r="C27" s="20">
        <v>38</v>
      </c>
      <c r="D27" s="20">
        <v>20</v>
      </c>
      <c r="E27" s="20">
        <v>19</v>
      </c>
      <c r="F27" s="20">
        <v>27</v>
      </c>
      <c r="G27" s="20">
        <f t="shared" si="0"/>
        <v>104</v>
      </c>
      <c r="H27" s="20">
        <v>0</v>
      </c>
      <c r="I27" s="20">
        <v>0</v>
      </c>
      <c r="J27" s="20">
        <v>0</v>
      </c>
      <c r="K27" s="20">
        <v>0</v>
      </c>
      <c r="L27" s="20">
        <v>104</v>
      </c>
    </row>
    <row r="28" spans="2:12" ht="20.100000000000001" customHeight="1" thickBot="1" x14ac:dyDescent="0.25">
      <c r="B28" s="7" t="s">
        <v>39</v>
      </c>
      <c r="C28" s="9">
        <f t="shared" ref="C28:L28" si="1">SUM(C11:C27)</f>
        <v>1774</v>
      </c>
      <c r="D28" s="9">
        <f t="shared" si="1"/>
        <v>1272</v>
      </c>
      <c r="E28" s="9">
        <f t="shared" si="1"/>
        <v>3692</v>
      </c>
      <c r="F28" s="9">
        <f t="shared" si="1"/>
        <v>4847</v>
      </c>
      <c r="G28" s="9">
        <f t="shared" si="0"/>
        <v>11585</v>
      </c>
      <c r="H28" s="9">
        <f t="shared" si="1"/>
        <v>27</v>
      </c>
      <c r="I28" s="9">
        <f t="shared" si="1"/>
        <v>7</v>
      </c>
      <c r="J28" s="9">
        <f t="shared" si="1"/>
        <v>1</v>
      </c>
      <c r="K28" s="9">
        <f t="shared" si="1"/>
        <v>16</v>
      </c>
      <c r="L28" s="9">
        <f t="shared" si="1"/>
        <v>11636</v>
      </c>
    </row>
    <row r="29" spans="2:12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1" spans="2:12" ht="20.100000000000001" customHeight="1" x14ac:dyDescent="0.2">
      <c r="C31" s="80" t="s">
        <v>258</v>
      </c>
      <c r="D31" s="81"/>
      <c r="E31" s="81"/>
      <c r="F31" s="81"/>
      <c r="G31" s="81"/>
      <c r="H31" s="81"/>
      <c r="I31" s="81"/>
      <c r="J31" s="81"/>
    </row>
    <row r="32" spans="2:12" ht="71.25" x14ac:dyDescent="0.2">
      <c r="C32" s="33" t="s">
        <v>171</v>
      </c>
      <c r="D32" s="33" t="s">
        <v>172</v>
      </c>
      <c r="E32" s="33" t="s">
        <v>173</v>
      </c>
      <c r="F32" s="33" t="s">
        <v>174</v>
      </c>
      <c r="G32" s="21" t="s">
        <v>251</v>
      </c>
      <c r="H32" s="21" t="s">
        <v>254</v>
      </c>
      <c r="I32" s="21" t="s">
        <v>253</v>
      </c>
      <c r="J32" s="21" t="s">
        <v>252</v>
      </c>
    </row>
    <row r="33" spans="2:10" ht="20.100000000000001" customHeight="1" thickBot="1" x14ac:dyDescent="0.25">
      <c r="B33" s="3" t="s">
        <v>22</v>
      </c>
      <c r="C33" s="29">
        <f t="shared" ref="C33:F50" si="2">C11/$L11</f>
        <v>0.15600814663951121</v>
      </c>
      <c r="D33" s="29">
        <f t="shared" si="2"/>
        <v>0.12382892057026476</v>
      </c>
      <c r="E33" s="29">
        <f t="shared" si="2"/>
        <v>0.32912423625254583</v>
      </c>
      <c r="F33" s="29">
        <f t="shared" si="2"/>
        <v>0.38615071283095725</v>
      </c>
      <c r="G33" s="29">
        <f>IF(H11=0,"-",H11/$L11)</f>
        <v>2.0366598778004071E-3</v>
      </c>
      <c r="H33" s="29">
        <f t="shared" ref="H33:J33" si="3">IF(I11=0,"-",I11/$L11)</f>
        <v>8.1466395112016296E-4</v>
      </c>
      <c r="I33" s="29" t="str">
        <f t="shared" si="3"/>
        <v>-</v>
      </c>
      <c r="J33" s="29">
        <f t="shared" si="3"/>
        <v>2.0366598778004071E-3</v>
      </c>
    </row>
    <row r="34" spans="2:10" ht="20.100000000000001" customHeight="1" thickBot="1" x14ac:dyDescent="0.25">
      <c r="B34" s="4" t="s">
        <v>23</v>
      </c>
      <c r="C34" s="27">
        <f t="shared" si="2"/>
        <v>0.13448275862068965</v>
      </c>
      <c r="D34" s="27">
        <f t="shared" si="2"/>
        <v>6.8965517241379309E-2</v>
      </c>
      <c r="E34" s="27">
        <f t="shared" si="2"/>
        <v>0.36206896551724138</v>
      </c>
      <c r="F34" s="27">
        <f t="shared" si="2"/>
        <v>0.43103448275862066</v>
      </c>
      <c r="G34" s="27" t="str">
        <f t="shared" ref="G34:J34" si="4">IF(H12=0,"-",H12/$L12)</f>
        <v>-</v>
      </c>
      <c r="H34" s="27" t="str">
        <f t="shared" si="4"/>
        <v>-</v>
      </c>
      <c r="I34" s="27">
        <f t="shared" si="4"/>
        <v>3.4482758620689655E-3</v>
      </c>
      <c r="J34" s="27" t="str">
        <f t="shared" si="4"/>
        <v>-</v>
      </c>
    </row>
    <row r="35" spans="2:10" ht="20.100000000000001" customHeight="1" thickBot="1" x14ac:dyDescent="0.25">
      <c r="B35" s="4" t="s">
        <v>24</v>
      </c>
      <c r="C35" s="27">
        <f t="shared" si="2"/>
        <v>0.17117117117117117</v>
      </c>
      <c r="D35" s="27">
        <f t="shared" si="2"/>
        <v>0.15315315315315314</v>
      </c>
      <c r="E35" s="27">
        <f t="shared" si="2"/>
        <v>0.17567567567567569</v>
      </c>
      <c r="F35" s="27">
        <f t="shared" si="2"/>
        <v>0.5</v>
      </c>
      <c r="G35" s="27" t="str">
        <f t="shared" ref="G35:J35" si="5">IF(H13=0,"-",H13/$L13)</f>
        <v>-</v>
      </c>
      <c r="H35" s="27" t="str">
        <f t="shared" si="5"/>
        <v>-</v>
      </c>
      <c r="I35" s="27" t="str">
        <f t="shared" si="5"/>
        <v>-</v>
      </c>
      <c r="J35" s="27" t="str">
        <f t="shared" si="5"/>
        <v>-</v>
      </c>
    </row>
    <row r="36" spans="2:10" ht="20.100000000000001" customHeight="1" thickBot="1" x14ac:dyDescent="0.25">
      <c r="B36" s="4" t="s">
        <v>25</v>
      </c>
      <c r="C36" s="27">
        <f t="shared" si="2"/>
        <v>0.13015184381778741</v>
      </c>
      <c r="D36" s="27">
        <f t="shared" si="2"/>
        <v>0.12147505422993492</v>
      </c>
      <c r="E36" s="27">
        <f t="shared" si="2"/>
        <v>0.22125813449023862</v>
      </c>
      <c r="F36" s="27">
        <f t="shared" si="2"/>
        <v>0.52711496746203901</v>
      </c>
      <c r="G36" s="27" t="str">
        <f t="shared" ref="G36:J36" si="6">IF(H14=0,"-",H14/$L14)</f>
        <v>-</v>
      </c>
      <c r="H36" s="27" t="str">
        <f t="shared" si="6"/>
        <v>-</v>
      </c>
      <c r="I36" s="27" t="str">
        <f t="shared" si="6"/>
        <v>-</v>
      </c>
      <c r="J36" s="27" t="str">
        <f t="shared" si="6"/>
        <v>-</v>
      </c>
    </row>
    <row r="37" spans="2:10" ht="20.100000000000001" customHeight="1" thickBot="1" x14ac:dyDescent="0.25">
      <c r="B37" s="4" t="s">
        <v>26</v>
      </c>
      <c r="C37" s="27">
        <f t="shared" si="2"/>
        <v>9.1575091575091569E-2</v>
      </c>
      <c r="D37" s="27">
        <f t="shared" si="2"/>
        <v>0.11355311355311355</v>
      </c>
      <c r="E37" s="27">
        <f t="shared" si="2"/>
        <v>0.2783882783882784</v>
      </c>
      <c r="F37" s="27">
        <f t="shared" si="2"/>
        <v>0.5146520146520146</v>
      </c>
      <c r="G37" s="27">
        <f t="shared" ref="G37:J37" si="7">IF(H15=0,"-",H15/$L15)</f>
        <v>1.8315018315018315E-3</v>
      </c>
      <c r="H37" s="27" t="str">
        <f t="shared" si="7"/>
        <v>-</v>
      </c>
      <c r="I37" s="27" t="str">
        <f t="shared" si="7"/>
        <v>-</v>
      </c>
      <c r="J37" s="27" t="str">
        <f t="shared" si="7"/>
        <v>-</v>
      </c>
    </row>
    <row r="38" spans="2:10" ht="20.100000000000001" customHeight="1" thickBot="1" x14ac:dyDescent="0.25">
      <c r="B38" s="4" t="s">
        <v>27</v>
      </c>
      <c r="C38" s="27">
        <f t="shared" si="2"/>
        <v>0.16800000000000001</v>
      </c>
      <c r="D38" s="27">
        <f t="shared" si="2"/>
        <v>0.104</v>
      </c>
      <c r="E38" s="27">
        <f t="shared" si="2"/>
        <v>0.30399999999999999</v>
      </c>
      <c r="F38" s="27">
        <f t="shared" si="2"/>
        <v>0.42399999999999999</v>
      </c>
      <c r="G38" s="27" t="str">
        <f t="shared" ref="G38:J38" si="8">IF(H16=0,"-",H16/$L16)</f>
        <v>-</v>
      </c>
      <c r="H38" s="27" t="str">
        <f t="shared" si="8"/>
        <v>-</v>
      </c>
      <c r="I38" s="27" t="str">
        <f t="shared" si="8"/>
        <v>-</v>
      </c>
      <c r="J38" s="27" t="str">
        <f t="shared" si="8"/>
        <v>-</v>
      </c>
    </row>
    <row r="39" spans="2:10" ht="20.100000000000001" customHeight="1" thickBot="1" x14ac:dyDescent="0.25">
      <c r="B39" s="4" t="s">
        <v>28</v>
      </c>
      <c r="C39" s="27">
        <f t="shared" si="2"/>
        <v>0.14020618556701031</v>
      </c>
      <c r="D39" s="27">
        <f t="shared" si="2"/>
        <v>0.11958762886597939</v>
      </c>
      <c r="E39" s="27">
        <f t="shared" si="2"/>
        <v>0.3216494845360825</v>
      </c>
      <c r="F39" s="27">
        <f t="shared" si="2"/>
        <v>0.41030927835051545</v>
      </c>
      <c r="G39" s="27">
        <f t="shared" ref="G39:J39" si="9">IF(H17=0,"-",H17/$L17)</f>
        <v>8.2474226804123713E-3</v>
      </c>
      <c r="H39" s="27" t="str">
        <f t="shared" si="9"/>
        <v>-</v>
      </c>
      <c r="I39" s="27" t="str">
        <f t="shared" si="9"/>
        <v>-</v>
      </c>
      <c r="J39" s="27" t="str">
        <f t="shared" si="9"/>
        <v>-</v>
      </c>
    </row>
    <row r="40" spans="2:10" ht="20.100000000000001" customHeight="1" thickBot="1" x14ac:dyDescent="0.25">
      <c r="B40" s="4" t="s">
        <v>29</v>
      </c>
      <c r="C40" s="27">
        <f t="shared" si="2"/>
        <v>0.20037105751391465</v>
      </c>
      <c r="D40" s="27">
        <f t="shared" si="2"/>
        <v>7.4211502782931357E-2</v>
      </c>
      <c r="E40" s="27">
        <f t="shared" si="2"/>
        <v>0.34879406307977734</v>
      </c>
      <c r="F40" s="27">
        <f t="shared" si="2"/>
        <v>0.37662337662337664</v>
      </c>
      <c r="G40" s="27" t="str">
        <f t="shared" ref="G40:J40" si="10">IF(H18=0,"-",H18/$L18)</f>
        <v>-</v>
      </c>
      <c r="H40" s="27" t="str">
        <f t="shared" si="10"/>
        <v>-</v>
      </c>
      <c r="I40" s="27" t="str">
        <f t="shared" si="10"/>
        <v>-</v>
      </c>
      <c r="J40" s="27" t="str">
        <f t="shared" si="10"/>
        <v>-</v>
      </c>
    </row>
    <row r="41" spans="2:10" ht="20.100000000000001" customHeight="1" thickBot="1" x14ac:dyDescent="0.25">
      <c r="B41" s="4" t="s">
        <v>30</v>
      </c>
      <c r="C41" s="27">
        <f t="shared" si="2"/>
        <v>0.17551266586248493</v>
      </c>
      <c r="D41" s="27">
        <f t="shared" si="2"/>
        <v>0.10313630880579011</v>
      </c>
      <c r="E41" s="27">
        <f t="shared" si="2"/>
        <v>0.30820265379975875</v>
      </c>
      <c r="F41" s="27">
        <f t="shared" si="2"/>
        <v>0.40832328106151988</v>
      </c>
      <c r="G41" s="27">
        <f t="shared" ref="G41:J41" si="11">IF(H19=0,"-",H19/$L19)</f>
        <v>4.2219541616405308E-3</v>
      </c>
      <c r="H41" s="27">
        <f t="shared" si="11"/>
        <v>6.0313630880579007E-4</v>
      </c>
      <c r="I41" s="27" t="str">
        <f t="shared" si="11"/>
        <v>-</v>
      </c>
      <c r="J41" s="27" t="str">
        <f t="shared" si="11"/>
        <v>-</v>
      </c>
    </row>
    <row r="42" spans="2:10" ht="20.100000000000001" customHeight="1" thickBot="1" x14ac:dyDescent="0.25">
      <c r="B42" s="4" t="s">
        <v>31</v>
      </c>
      <c r="C42" s="27">
        <f t="shared" si="2"/>
        <v>0.12778904665314403</v>
      </c>
      <c r="D42" s="27">
        <f t="shared" si="2"/>
        <v>8.5868830290736983E-2</v>
      </c>
      <c r="E42" s="27">
        <f t="shared" si="2"/>
        <v>0.341446923597025</v>
      </c>
      <c r="F42" s="27">
        <f t="shared" si="2"/>
        <v>0.44083840432724813</v>
      </c>
      <c r="G42" s="27">
        <f t="shared" ref="G42:J42" si="12">IF(H20=0,"-",H20/$L20)</f>
        <v>3.3806626098715348E-3</v>
      </c>
      <c r="H42" s="27">
        <f t="shared" si="12"/>
        <v>6.7613252197430695E-4</v>
      </c>
      <c r="I42" s="27" t="str">
        <f t="shared" si="12"/>
        <v>-</v>
      </c>
      <c r="J42" s="27" t="str">
        <f t="shared" si="12"/>
        <v>-</v>
      </c>
    </row>
    <row r="43" spans="2:10" ht="20.100000000000001" customHeight="1" thickBot="1" x14ac:dyDescent="0.25">
      <c r="B43" s="4" t="s">
        <v>32</v>
      </c>
      <c r="C43" s="27">
        <f t="shared" si="2"/>
        <v>0.16097560975609757</v>
      </c>
      <c r="D43" s="27">
        <f t="shared" si="2"/>
        <v>9.7560975609756101E-2</v>
      </c>
      <c r="E43" s="27">
        <f t="shared" si="2"/>
        <v>0.30243902439024389</v>
      </c>
      <c r="F43" s="27">
        <f t="shared" si="2"/>
        <v>0.43902439024390244</v>
      </c>
      <c r="G43" s="27" t="str">
        <f t="shared" ref="G43:J43" si="13">IF(H21=0,"-",H21/$L21)</f>
        <v>-</v>
      </c>
      <c r="H43" s="27" t="str">
        <f t="shared" si="13"/>
        <v>-</v>
      </c>
      <c r="I43" s="27" t="str">
        <f t="shared" si="13"/>
        <v>-</v>
      </c>
      <c r="J43" s="27" t="str">
        <f t="shared" si="13"/>
        <v>-</v>
      </c>
    </row>
    <row r="44" spans="2:10" ht="20.100000000000001" customHeight="1" thickBot="1" x14ac:dyDescent="0.25">
      <c r="B44" s="4" t="s">
        <v>33</v>
      </c>
      <c r="C44" s="27">
        <f t="shared" si="2"/>
        <v>0.17570093457943925</v>
      </c>
      <c r="D44" s="27">
        <f t="shared" si="2"/>
        <v>0.13831775700934579</v>
      </c>
      <c r="E44" s="27">
        <f t="shared" si="2"/>
        <v>0.36822429906542054</v>
      </c>
      <c r="F44" s="27">
        <f t="shared" si="2"/>
        <v>0.29158878504672897</v>
      </c>
      <c r="G44" s="27">
        <f t="shared" ref="G44:J44" si="14">IF(H22=0,"-",H22/$L22)</f>
        <v>7.4766355140186919E-3</v>
      </c>
      <c r="H44" s="27">
        <f t="shared" si="14"/>
        <v>5.6074766355140183E-3</v>
      </c>
      <c r="I44" s="27" t="str">
        <f t="shared" si="14"/>
        <v>-</v>
      </c>
      <c r="J44" s="27">
        <f t="shared" si="14"/>
        <v>1.3084112149532711E-2</v>
      </c>
    </row>
    <row r="45" spans="2:10" ht="20.100000000000001" customHeight="1" thickBot="1" x14ac:dyDescent="0.25">
      <c r="B45" s="4" t="s">
        <v>34</v>
      </c>
      <c r="C45" s="27">
        <f t="shared" si="2"/>
        <v>0.13530135301353013</v>
      </c>
      <c r="D45" s="27">
        <f t="shared" si="2"/>
        <v>0.10086100861008609</v>
      </c>
      <c r="E45" s="27">
        <f t="shared" si="2"/>
        <v>0.33640836408364083</v>
      </c>
      <c r="F45" s="27">
        <f t="shared" si="2"/>
        <v>0.42742927429274291</v>
      </c>
      <c r="G45" s="27" t="str">
        <f t="shared" ref="G45:J45" si="15">IF(H23=0,"-",H23/$L23)</f>
        <v>-</v>
      </c>
      <c r="H45" s="27" t="str">
        <f t="shared" si="15"/>
        <v>-</v>
      </c>
      <c r="I45" s="27" t="str">
        <f t="shared" si="15"/>
        <v>-</v>
      </c>
      <c r="J45" s="27" t="str">
        <f t="shared" si="15"/>
        <v>-</v>
      </c>
    </row>
    <row r="46" spans="2:10" ht="20.100000000000001" customHeight="1" thickBot="1" x14ac:dyDescent="0.25">
      <c r="B46" s="4" t="s">
        <v>35</v>
      </c>
      <c r="C46" s="27">
        <f t="shared" si="2"/>
        <v>0.17499999999999999</v>
      </c>
      <c r="D46" s="27">
        <f t="shared" si="2"/>
        <v>0.14374999999999999</v>
      </c>
      <c r="E46" s="27">
        <f t="shared" si="2"/>
        <v>0.27916666666666667</v>
      </c>
      <c r="F46" s="27">
        <f t="shared" si="2"/>
        <v>0.4</v>
      </c>
      <c r="G46" s="27" t="str">
        <f t="shared" ref="G46:J46" si="16">IF(H24=0,"-",H24/$L24)</f>
        <v>-</v>
      </c>
      <c r="H46" s="27" t="str">
        <f t="shared" si="16"/>
        <v>-</v>
      </c>
      <c r="I46" s="27" t="str">
        <f t="shared" si="16"/>
        <v>-</v>
      </c>
      <c r="J46" s="27">
        <f t="shared" si="16"/>
        <v>2.0833333333333333E-3</v>
      </c>
    </row>
    <row r="47" spans="2:10" ht="20.100000000000001" customHeight="1" thickBot="1" x14ac:dyDescent="0.25">
      <c r="B47" s="4" t="s">
        <v>36</v>
      </c>
      <c r="C47" s="27">
        <f t="shared" si="2"/>
        <v>0.14634146341463414</v>
      </c>
      <c r="D47" s="27">
        <f t="shared" si="2"/>
        <v>8.943089430894309E-2</v>
      </c>
      <c r="E47" s="27">
        <f t="shared" si="2"/>
        <v>0.58536585365853655</v>
      </c>
      <c r="F47" s="27">
        <f t="shared" si="2"/>
        <v>0.17886178861788618</v>
      </c>
      <c r="G47" s="27" t="str">
        <f t="shared" ref="G47:J47" si="17">IF(H25=0,"-",H25/$L25)</f>
        <v>-</v>
      </c>
      <c r="H47" s="27" t="str">
        <f t="shared" si="17"/>
        <v>-</v>
      </c>
      <c r="I47" s="27" t="str">
        <f t="shared" si="17"/>
        <v>-</v>
      </c>
      <c r="J47" s="27" t="str">
        <f t="shared" si="17"/>
        <v>-</v>
      </c>
    </row>
    <row r="48" spans="2:10" ht="20.100000000000001" customHeight="1" thickBot="1" x14ac:dyDescent="0.25">
      <c r="B48" s="5" t="s">
        <v>37</v>
      </c>
      <c r="C48" s="27">
        <f t="shared" si="2"/>
        <v>0.132013201320132</v>
      </c>
      <c r="D48" s="27">
        <f t="shared" si="2"/>
        <v>9.5709570957095716E-2</v>
      </c>
      <c r="E48" s="27">
        <f t="shared" si="2"/>
        <v>0.18811881188118812</v>
      </c>
      <c r="F48" s="27">
        <f t="shared" si="2"/>
        <v>0.57095709570957098</v>
      </c>
      <c r="G48" s="27">
        <f t="shared" ref="G48:J48" si="18">IF(H26=0,"-",H26/$L26)</f>
        <v>3.3003300330033004E-3</v>
      </c>
      <c r="H48" s="27" t="str">
        <f t="shared" si="18"/>
        <v>-</v>
      </c>
      <c r="I48" s="27" t="str">
        <f t="shared" si="18"/>
        <v>-</v>
      </c>
      <c r="J48" s="27">
        <f t="shared" si="18"/>
        <v>9.9009900990099011E-3</v>
      </c>
    </row>
    <row r="49" spans="2:10" ht="20.100000000000001" customHeight="1" thickBot="1" x14ac:dyDescent="0.25">
      <c r="B49" s="6" t="s">
        <v>38</v>
      </c>
      <c r="C49" s="28">
        <f t="shared" si="2"/>
        <v>0.36538461538461536</v>
      </c>
      <c r="D49" s="28">
        <f t="shared" si="2"/>
        <v>0.19230769230769232</v>
      </c>
      <c r="E49" s="28">
        <f t="shared" si="2"/>
        <v>0.18269230769230768</v>
      </c>
      <c r="F49" s="28">
        <f t="shared" si="2"/>
        <v>0.25961538461538464</v>
      </c>
      <c r="G49" s="28" t="str">
        <f t="shared" ref="G49:J49" si="19">IF(H27=0,"-",H27/$L27)</f>
        <v>-</v>
      </c>
      <c r="H49" s="28" t="str">
        <f t="shared" si="19"/>
        <v>-</v>
      </c>
      <c r="I49" s="28" t="str">
        <f t="shared" si="19"/>
        <v>-</v>
      </c>
      <c r="J49" s="28" t="str">
        <f t="shared" si="19"/>
        <v>-</v>
      </c>
    </row>
    <row r="50" spans="2:10" ht="20.100000000000001" customHeight="1" thickBot="1" x14ac:dyDescent="0.25">
      <c r="B50" s="7" t="s">
        <v>39</v>
      </c>
      <c r="C50" s="26">
        <f t="shared" si="2"/>
        <v>0.15245788930904092</v>
      </c>
      <c r="D50" s="26">
        <f t="shared" si="2"/>
        <v>0.10931591612237883</v>
      </c>
      <c r="E50" s="26">
        <f t="shared" si="2"/>
        <v>0.31729116534891716</v>
      </c>
      <c r="F50" s="26">
        <f t="shared" si="2"/>
        <v>0.41655207975249225</v>
      </c>
      <c r="G50" s="26">
        <f t="shared" ref="G50:J50" si="20">IF(H28=0,"-",H28/$L28)</f>
        <v>2.320385012031626E-3</v>
      </c>
      <c r="H50" s="26">
        <f t="shared" si="20"/>
        <v>6.0158129941560669E-4</v>
      </c>
      <c r="I50" s="26">
        <f t="shared" si="20"/>
        <v>8.5940185630800967E-5</v>
      </c>
      <c r="J50" s="26">
        <f t="shared" si="20"/>
        <v>1.3750429700928155E-3</v>
      </c>
    </row>
  </sheetData>
  <mergeCells count="3">
    <mergeCell ref="C9:F9"/>
    <mergeCell ref="H9:L9"/>
    <mergeCell ref="C31:J31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3" t="s">
        <v>40</v>
      </c>
      <c r="D9" s="63"/>
      <c r="E9" s="63"/>
      <c r="F9" s="63"/>
      <c r="G9" s="63"/>
      <c r="H9" s="64"/>
      <c r="I9" s="65" t="s">
        <v>41</v>
      </c>
      <c r="J9" s="63"/>
      <c r="K9" s="63"/>
      <c r="L9" s="63"/>
      <c r="M9" s="63"/>
      <c r="N9" s="64"/>
      <c r="O9" s="65" t="s">
        <v>42</v>
      </c>
      <c r="P9" s="63"/>
      <c r="Q9" s="63"/>
      <c r="R9" s="63"/>
      <c r="S9" s="63"/>
      <c r="T9" s="64"/>
      <c r="U9" s="65" t="s">
        <v>43</v>
      </c>
      <c r="V9" s="63"/>
      <c r="W9" s="63"/>
      <c r="X9" s="63"/>
      <c r="Y9" s="63"/>
      <c r="Z9" s="64"/>
      <c r="AA9" s="65" t="s">
        <v>44</v>
      </c>
      <c r="AB9" s="63"/>
      <c r="AC9" s="63"/>
      <c r="AD9" s="63"/>
      <c r="AE9" s="63"/>
      <c r="AF9" s="64"/>
      <c r="AG9" s="65" t="s">
        <v>45</v>
      </c>
      <c r="AH9" s="63"/>
      <c r="AI9" s="63"/>
      <c r="AJ9" s="63"/>
      <c r="AK9" s="63"/>
      <c r="AL9" s="64"/>
      <c r="AM9" s="65" t="s">
        <v>46</v>
      </c>
      <c r="AN9" s="63"/>
      <c r="AO9" s="63"/>
      <c r="AP9" s="63"/>
      <c r="AQ9" s="63"/>
      <c r="AR9" s="64"/>
      <c r="AS9" s="65" t="s">
        <v>47</v>
      </c>
      <c r="AT9" s="63"/>
      <c r="AU9" s="63"/>
      <c r="AV9" s="63"/>
      <c r="AW9" s="63"/>
      <c r="AX9" s="64"/>
    </row>
    <row r="10" spans="2:50" ht="63.75" customHeight="1" thickBot="1" x14ac:dyDescent="0.25">
      <c r="C10" s="59" t="s">
        <v>48</v>
      </c>
      <c r="D10" s="61" t="s">
        <v>248</v>
      </c>
      <c r="E10" s="62"/>
      <c r="F10" s="59" t="s">
        <v>49</v>
      </c>
      <c r="G10" s="59" t="s">
        <v>50</v>
      </c>
      <c r="H10" s="59" t="s">
        <v>51</v>
      </c>
      <c r="I10" s="59" t="s">
        <v>48</v>
      </c>
      <c r="J10" s="61" t="s">
        <v>248</v>
      </c>
      <c r="K10" s="62"/>
      <c r="L10" s="59" t="s">
        <v>49</v>
      </c>
      <c r="M10" s="59" t="s">
        <v>50</v>
      </c>
      <c r="N10" s="59" t="s">
        <v>51</v>
      </c>
      <c r="O10" s="59" t="s">
        <v>48</v>
      </c>
      <c r="P10" s="61" t="s">
        <v>248</v>
      </c>
      <c r="Q10" s="62"/>
      <c r="R10" s="59" t="s">
        <v>49</v>
      </c>
      <c r="S10" s="59" t="s">
        <v>50</v>
      </c>
      <c r="T10" s="59" t="s">
        <v>51</v>
      </c>
      <c r="U10" s="59" t="s">
        <v>48</v>
      </c>
      <c r="V10" s="61" t="s">
        <v>248</v>
      </c>
      <c r="W10" s="62"/>
      <c r="X10" s="59" t="s">
        <v>49</v>
      </c>
      <c r="Y10" s="59" t="s">
        <v>50</v>
      </c>
      <c r="Z10" s="59" t="s">
        <v>51</v>
      </c>
      <c r="AA10" s="59" t="s">
        <v>48</v>
      </c>
      <c r="AB10" s="61" t="s">
        <v>248</v>
      </c>
      <c r="AC10" s="62"/>
      <c r="AD10" s="59" t="s">
        <v>49</v>
      </c>
      <c r="AE10" s="59" t="s">
        <v>50</v>
      </c>
      <c r="AF10" s="59" t="s">
        <v>51</v>
      </c>
      <c r="AG10" s="59" t="s">
        <v>48</v>
      </c>
      <c r="AH10" s="61" t="s">
        <v>248</v>
      </c>
      <c r="AI10" s="62"/>
      <c r="AJ10" s="59" t="s">
        <v>49</v>
      </c>
      <c r="AK10" s="59" t="s">
        <v>50</v>
      </c>
      <c r="AL10" s="59" t="s">
        <v>51</v>
      </c>
      <c r="AM10" s="59" t="s">
        <v>48</v>
      </c>
      <c r="AN10" s="61" t="s">
        <v>248</v>
      </c>
      <c r="AO10" s="62"/>
      <c r="AP10" s="59" t="s">
        <v>49</v>
      </c>
      <c r="AQ10" s="59" t="s">
        <v>50</v>
      </c>
      <c r="AR10" s="59" t="s">
        <v>51</v>
      </c>
      <c r="AS10" s="59" t="s">
        <v>48</v>
      </c>
      <c r="AT10" s="61" t="s">
        <v>248</v>
      </c>
      <c r="AU10" s="62"/>
      <c r="AV10" s="59" t="s">
        <v>49</v>
      </c>
      <c r="AW10" s="59" t="s">
        <v>50</v>
      </c>
      <c r="AX10" s="59" t="s">
        <v>51</v>
      </c>
    </row>
    <row r="11" spans="2:50" ht="20.100000000000001" customHeight="1" thickBot="1" x14ac:dyDescent="0.25">
      <c r="C11" s="60"/>
      <c r="D11" s="55" t="s">
        <v>246</v>
      </c>
      <c r="E11" s="55" t="s">
        <v>247</v>
      </c>
      <c r="F11" s="60"/>
      <c r="G11" s="60"/>
      <c r="H11" s="60"/>
      <c r="I11" s="60"/>
      <c r="J11" s="55" t="s">
        <v>246</v>
      </c>
      <c r="K11" s="55" t="s">
        <v>247</v>
      </c>
      <c r="L11" s="60"/>
      <c r="M11" s="60"/>
      <c r="N11" s="60"/>
      <c r="O11" s="60"/>
      <c r="P11" s="55" t="s">
        <v>246</v>
      </c>
      <c r="Q11" s="55" t="s">
        <v>247</v>
      </c>
      <c r="R11" s="60"/>
      <c r="S11" s="60"/>
      <c r="T11" s="60"/>
      <c r="U11" s="60"/>
      <c r="V11" s="55" t="s">
        <v>246</v>
      </c>
      <c r="W11" s="55" t="s">
        <v>247</v>
      </c>
      <c r="X11" s="60"/>
      <c r="Y11" s="60"/>
      <c r="Z11" s="60"/>
      <c r="AA11" s="60"/>
      <c r="AB11" s="55" t="s">
        <v>246</v>
      </c>
      <c r="AC11" s="55" t="s">
        <v>247</v>
      </c>
      <c r="AD11" s="60"/>
      <c r="AE11" s="60"/>
      <c r="AF11" s="60"/>
      <c r="AG11" s="60"/>
      <c r="AH11" s="55" t="s">
        <v>246</v>
      </c>
      <c r="AI11" s="55" t="s">
        <v>247</v>
      </c>
      <c r="AJ11" s="60"/>
      <c r="AK11" s="60"/>
      <c r="AL11" s="60"/>
      <c r="AM11" s="60"/>
      <c r="AN11" s="55" t="s">
        <v>246</v>
      </c>
      <c r="AO11" s="55" t="s">
        <v>247</v>
      </c>
      <c r="AP11" s="60"/>
      <c r="AQ11" s="60"/>
      <c r="AR11" s="60"/>
      <c r="AS11" s="60"/>
      <c r="AT11" s="55" t="s">
        <v>246</v>
      </c>
      <c r="AU11" s="55" t="s">
        <v>247</v>
      </c>
      <c r="AV11" s="60"/>
      <c r="AW11" s="60"/>
      <c r="AX11" s="60"/>
    </row>
    <row r="12" spans="2:50" ht="20.100000000000001" customHeight="1" thickBot="1" x14ac:dyDescent="0.25">
      <c r="B12" s="3" t="s">
        <v>22</v>
      </c>
      <c r="C12" s="18">
        <v>12044</v>
      </c>
      <c r="D12" s="18">
        <v>1322</v>
      </c>
      <c r="E12" s="18">
        <v>1095</v>
      </c>
      <c r="F12" s="18">
        <v>47</v>
      </c>
      <c r="G12" s="18">
        <v>13647</v>
      </c>
      <c r="H12" s="18">
        <v>10579</v>
      </c>
      <c r="I12" s="18">
        <v>3731</v>
      </c>
      <c r="J12" s="18">
        <v>546</v>
      </c>
      <c r="K12" s="18">
        <v>18</v>
      </c>
      <c r="L12" s="18">
        <v>3</v>
      </c>
      <c r="M12" s="18">
        <v>4309</v>
      </c>
      <c r="N12" s="18">
        <v>54</v>
      </c>
      <c r="O12" s="18">
        <v>19</v>
      </c>
      <c r="P12" s="18">
        <v>0</v>
      </c>
      <c r="Q12" s="18">
        <v>0</v>
      </c>
      <c r="R12" s="18">
        <v>0</v>
      </c>
      <c r="S12" s="18">
        <v>20</v>
      </c>
      <c r="T12" s="18">
        <v>58</v>
      </c>
      <c r="U12" s="18">
        <v>6170</v>
      </c>
      <c r="V12" s="18">
        <v>765</v>
      </c>
      <c r="W12" s="18">
        <v>1077</v>
      </c>
      <c r="X12" s="18">
        <v>23</v>
      </c>
      <c r="Y12" s="18">
        <v>7333</v>
      </c>
      <c r="Z12" s="18">
        <v>7138</v>
      </c>
      <c r="AA12" s="18">
        <v>1631</v>
      </c>
      <c r="AB12" s="18">
        <v>0</v>
      </c>
      <c r="AC12" s="18">
        <v>0</v>
      </c>
      <c r="AD12" s="18">
        <v>19</v>
      </c>
      <c r="AE12" s="18">
        <v>1560</v>
      </c>
      <c r="AF12" s="18">
        <v>2886</v>
      </c>
      <c r="AG12" s="18">
        <v>488</v>
      </c>
      <c r="AH12" s="18">
        <v>11</v>
      </c>
      <c r="AI12" s="18">
        <v>0</v>
      </c>
      <c r="AJ12" s="18">
        <v>2</v>
      </c>
      <c r="AK12" s="18">
        <v>424</v>
      </c>
      <c r="AL12" s="18">
        <v>423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5</v>
      </c>
      <c r="AT12" s="18">
        <v>0</v>
      </c>
      <c r="AU12" s="18">
        <v>0</v>
      </c>
      <c r="AV12" s="18">
        <v>0</v>
      </c>
      <c r="AW12" s="18">
        <v>1</v>
      </c>
      <c r="AX12" s="18">
        <v>20</v>
      </c>
    </row>
    <row r="13" spans="2:50" ht="20.100000000000001" customHeight="1" thickBot="1" x14ac:dyDescent="0.25">
      <c r="B13" s="4" t="s">
        <v>23</v>
      </c>
      <c r="C13" s="19">
        <v>1508</v>
      </c>
      <c r="D13" s="19">
        <v>539</v>
      </c>
      <c r="E13" s="19">
        <v>273</v>
      </c>
      <c r="F13" s="19">
        <v>8</v>
      </c>
      <c r="G13" s="19">
        <v>2081</v>
      </c>
      <c r="H13" s="19">
        <v>1101</v>
      </c>
      <c r="I13" s="19">
        <v>568</v>
      </c>
      <c r="J13" s="19">
        <v>88</v>
      </c>
      <c r="K13" s="19">
        <v>5</v>
      </c>
      <c r="L13" s="19">
        <v>0</v>
      </c>
      <c r="M13" s="19">
        <v>658</v>
      </c>
      <c r="N13" s="19">
        <v>22</v>
      </c>
      <c r="O13" s="19">
        <v>4</v>
      </c>
      <c r="P13" s="19">
        <v>0</v>
      </c>
      <c r="Q13" s="19">
        <v>0</v>
      </c>
      <c r="R13" s="19">
        <v>0</v>
      </c>
      <c r="S13" s="19">
        <v>3</v>
      </c>
      <c r="T13" s="19">
        <v>6</v>
      </c>
      <c r="U13" s="19">
        <v>656</v>
      </c>
      <c r="V13" s="19">
        <v>450</v>
      </c>
      <c r="W13" s="19">
        <v>268</v>
      </c>
      <c r="X13" s="19">
        <v>4</v>
      </c>
      <c r="Y13" s="19">
        <v>1155</v>
      </c>
      <c r="Z13" s="19">
        <v>796</v>
      </c>
      <c r="AA13" s="19">
        <v>204</v>
      </c>
      <c r="AB13" s="19">
        <v>0</v>
      </c>
      <c r="AC13" s="19">
        <v>0</v>
      </c>
      <c r="AD13" s="19">
        <v>4</v>
      </c>
      <c r="AE13" s="19">
        <v>193</v>
      </c>
      <c r="AF13" s="19">
        <v>244</v>
      </c>
      <c r="AG13" s="19">
        <v>76</v>
      </c>
      <c r="AH13" s="19">
        <v>1</v>
      </c>
      <c r="AI13" s="19">
        <v>0</v>
      </c>
      <c r="AJ13" s="19">
        <v>0</v>
      </c>
      <c r="AK13" s="19">
        <v>72</v>
      </c>
      <c r="AL13" s="19">
        <v>32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1</v>
      </c>
    </row>
    <row r="14" spans="2:50" ht="20.100000000000001" customHeight="1" thickBot="1" x14ac:dyDescent="0.25">
      <c r="B14" s="4" t="s">
        <v>24</v>
      </c>
      <c r="C14" s="19">
        <v>1002</v>
      </c>
      <c r="D14" s="19">
        <v>109</v>
      </c>
      <c r="E14" s="19">
        <v>28</v>
      </c>
      <c r="F14" s="19">
        <v>5</v>
      </c>
      <c r="G14" s="19">
        <v>1093</v>
      </c>
      <c r="H14" s="19">
        <v>924</v>
      </c>
      <c r="I14" s="19">
        <v>358</v>
      </c>
      <c r="J14" s="19">
        <v>26</v>
      </c>
      <c r="K14" s="19">
        <v>0</v>
      </c>
      <c r="L14" s="19">
        <v>1</v>
      </c>
      <c r="M14" s="19">
        <v>389</v>
      </c>
      <c r="N14" s="19">
        <v>39</v>
      </c>
      <c r="O14" s="19">
        <v>4</v>
      </c>
      <c r="P14" s="19">
        <v>0</v>
      </c>
      <c r="Q14" s="19">
        <v>0</v>
      </c>
      <c r="R14" s="19">
        <v>0</v>
      </c>
      <c r="S14" s="19">
        <v>1</v>
      </c>
      <c r="T14" s="19">
        <v>10</v>
      </c>
      <c r="U14" s="19">
        <v>439</v>
      </c>
      <c r="V14" s="19">
        <v>81</v>
      </c>
      <c r="W14" s="19">
        <v>28</v>
      </c>
      <c r="X14" s="19">
        <v>2</v>
      </c>
      <c r="Y14" s="19">
        <v>519</v>
      </c>
      <c r="Z14" s="19">
        <v>636</v>
      </c>
      <c r="AA14" s="19">
        <v>158</v>
      </c>
      <c r="AB14" s="19">
        <v>0</v>
      </c>
      <c r="AC14" s="19">
        <v>0</v>
      </c>
      <c r="AD14" s="19">
        <v>1</v>
      </c>
      <c r="AE14" s="19">
        <v>145</v>
      </c>
      <c r="AF14" s="19">
        <v>213</v>
      </c>
      <c r="AG14" s="19">
        <v>43</v>
      </c>
      <c r="AH14" s="19">
        <v>2</v>
      </c>
      <c r="AI14" s="19">
        <v>0</v>
      </c>
      <c r="AJ14" s="19">
        <v>1</v>
      </c>
      <c r="AK14" s="19">
        <v>39</v>
      </c>
      <c r="AL14" s="19">
        <v>24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2</v>
      </c>
    </row>
    <row r="15" spans="2:50" ht="20.100000000000001" customHeight="1" thickBot="1" x14ac:dyDescent="0.25">
      <c r="B15" s="4" t="s">
        <v>25</v>
      </c>
      <c r="C15" s="19">
        <v>1833</v>
      </c>
      <c r="D15" s="19">
        <v>1005</v>
      </c>
      <c r="E15" s="19">
        <v>52</v>
      </c>
      <c r="F15" s="19">
        <v>0</v>
      </c>
      <c r="G15" s="19">
        <v>2578</v>
      </c>
      <c r="H15" s="19">
        <v>2402</v>
      </c>
      <c r="I15" s="19">
        <v>813</v>
      </c>
      <c r="J15" s="19">
        <v>136</v>
      </c>
      <c r="K15" s="19">
        <v>2</v>
      </c>
      <c r="L15" s="19">
        <v>0</v>
      </c>
      <c r="M15" s="19">
        <v>959</v>
      </c>
      <c r="N15" s="19">
        <v>10</v>
      </c>
      <c r="O15" s="19">
        <v>2</v>
      </c>
      <c r="P15" s="19">
        <v>0</v>
      </c>
      <c r="Q15" s="19">
        <v>0</v>
      </c>
      <c r="R15" s="19">
        <v>0</v>
      </c>
      <c r="S15" s="19">
        <v>4</v>
      </c>
      <c r="T15" s="19">
        <v>7</v>
      </c>
      <c r="U15" s="19">
        <v>647</v>
      </c>
      <c r="V15" s="19">
        <v>869</v>
      </c>
      <c r="W15" s="19">
        <v>50</v>
      </c>
      <c r="X15" s="19">
        <v>0</v>
      </c>
      <c r="Y15" s="19">
        <v>1288</v>
      </c>
      <c r="Z15" s="19">
        <v>1904</v>
      </c>
      <c r="AA15" s="19">
        <v>303</v>
      </c>
      <c r="AB15" s="19">
        <v>0</v>
      </c>
      <c r="AC15" s="19">
        <v>0</v>
      </c>
      <c r="AD15" s="19">
        <v>0</v>
      </c>
      <c r="AE15" s="19">
        <v>262</v>
      </c>
      <c r="AF15" s="19">
        <v>444</v>
      </c>
      <c r="AG15" s="19">
        <v>68</v>
      </c>
      <c r="AH15" s="19">
        <v>0</v>
      </c>
      <c r="AI15" s="19">
        <v>0</v>
      </c>
      <c r="AJ15" s="19">
        <v>0</v>
      </c>
      <c r="AK15" s="19">
        <v>65</v>
      </c>
      <c r="AL15" s="19">
        <v>37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</row>
    <row r="16" spans="2:50" ht="20.100000000000001" customHeight="1" thickBot="1" x14ac:dyDescent="0.25">
      <c r="B16" s="4" t="s">
        <v>26</v>
      </c>
      <c r="C16" s="19">
        <v>2802</v>
      </c>
      <c r="D16" s="19">
        <v>593</v>
      </c>
      <c r="E16" s="19">
        <v>213</v>
      </c>
      <c r="F16" s="19">
        <v>14</v>
      </c>
      <c r="G16" s="19">
        <v>3362</v>
      </c>
      <c r="H16" s="19">
        <v>1988</v>
      </c>
      <c r="I16" s="19">
        <v>1488</v>
      </c>
      <c r="J16" s="19">
        <v>249</v>
      </c>
      <c r="K16" s="19">
        <v>31</v>
      </c>
      <c r="L16" s="19">
        <v>1</v>
      </c>
      <c r="M16" s="19">
        <v>1768</v>
      </c>
      <c r="N16" s="19">
        <v>6</v>
      </c>
      <c r="O16" s="19">
        <v>3</v>
      </c>
      <c r="P16" s="19">
        <v>0</v>
      </c>
      <c r="Q16" s="19">
        <v>0</v>
      </c>
      <c r="R16" s="19">
        <v>0</v>
      </c>
      <c r="S16" s="19">
        <v>2</v>
      </c>
      <c r="T16" s="19">
        <v>11</v>
      </c>
      <c r="U16" s="19">
        <v>970</v>
      </c>
      <c r="V16" s="19">
        <v>343</v>
      </c>
      <c r="W16" s="19">
        <v>182</v>
      </c>
      <c r="X16" s="19">
        <v>13</v>
      </c>
      <c r="Y16" s="19">
        <v>1263</v>
      </c>
      <c r="Z16" s="19">
        <v>1385</v>
      </c>
      <c r="AA16" s="19">
        <v>141</v>
      </c>
      <c r="AB16" s="19">
        <v>0</v>
      </c>
      <c r="AC16" s="19">
        <v>0</v>
      </c>
      <c r="AD16" s="19">
        <v>0</v>
      </c>
      <c r="AE16" s="19">
        <v>134</v>
      </c>
      <c r="AF16" s="19">
        <v>448</v>
      </c>
      <c r="AG16" s="19">
        <v>199</v>
      </c>
      <c r="AH16" s="19">
        <v>1</v>
      </c>
      <c r="AI16" s="19">
        <v>0</v>
      </c>
      <c r="AJ16" s="19">
        <v>0</v>
      </c>
      <c r="AK16" s="19">
        <v>194</v>
      </c>
      <c r="AL16" s="19">
        <v>134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1</v>
      </c>
      <c r="AT16" s="19">
        <v>0</v>
      </c>
      <c r="AU16" s="19">
        <v>0</v>
      </c>
      <c r="AV16" s="19">
        <v>0</v>
      </c>
      <c r="AW16" s="19">
        <v>1</v>
      </c>
      <c r="AX16" s="19">
        <v>4</v>
      </c>
    </row>
    <row r="17" spans="2:50" ht="20.100000000000001" customHeight="1" thickBot="1" x14ac:dyDescent="0.25">
      <c r="B17" s="4" t="s">
        <v>27</v>
      </c>
      <c r="C17" s="19">
        <v>669</v>
      </c>
      <c r="D17" s="19">
        <v>83</v>
      </c>
      <c r="E17" s="19">
        <v>9</v>
      </c>
      <c r="F17" s="19">
        <v>2</v>
      </c>
      <c r="G17" s="19">
        <v>694</v>
      </c>
      <c r="H17" s="19">
        <v>603</v>
      </c>
      <c r="I17" s="19">
        <v>239</v>
      </c>
      <c r="J17" s="19">
        <v>58</v>
      </c>
      <c r="K17" s="19">
        <v>2</v>
      </c>
      <c r="L17" s="19">
        <v>1</v>
      </c>
      <c r="M17" s="19">
        <v>296</v>
      </c>
      <c r="N17" s="19">
        <v>10</v>
      </c>
      <c r="O17" s="19">
        <v>1</v>
      </c>
      <c r="P17" s="19">
        <v>0</v>
      </c>
      <c r="Q17" s="19">
        <v>0</v>
      </c>
      <c r="R17" s="19">
        <v>0</v>
      </c>
      <c r="S17" s="19">
        <v>0</v>
      </c>
      <c r="T17" s="19">
        <v>6</v>
      </c>
      <c r="U17" s="19">
        <v>326</v>
      </c>
      <c r="V17" s="19">
        <v>23</v>
      </c>
      <c r="W17" s="19">
        <v>7</v>
      </c>
      <c r="X17" s="19">
        <v>1</v>
      </c>
      <c r="Y17" s="19">
        <v>296</v>
      </c>
      <c r="Z17" s="19">
        <v>420</v>
      </c>
      <c r="AA17" s="19">
        <v>81</v>
      </c>
      <c r="AB17" s="19">
        <v>0</v>
      </c>
      <c r="AC17" s="19">
        <v>0</v>
      </c>
      <c r="AD17" s="19">
        <v>0</v>
      </c>
      <c r="AE17" s="19">
        <v>72</v>
      </c>
      <c r="AF17" s="19">
        <v>145</v>
      </c>
      <c r="AG17" s="19">
        <v>21</v>
      </c>
      <c r="AH17" s="19">
        <v>2</v>
      </c>
      <c r="AI17" s="19">
        <v>0</v>
      </c>
      <c r="AJ17" s="19">
        <v>0</v>
      </c>
      <c r="AK17" s="19">
        <v>30</v>
      </c>
      <c r="AL17" s="19">
        <v>21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1</v>
      </c>
      <c r="AT17" s="19">
        <v>0</v>
      </c>
      <c r="AU17" s="19">
        <v>0</v>
      </c>
      <c r="AV17" s="19">
        <v>0</v>
      </c>
      <c r="AW17" s="19">
        <v>0</v>
      </c>
      <c r="AX17" s="19">
        <v>1</v>
      </c>
    </row>
    <row r="18" spans="2:50" ht="20.100000000000001" customHeight="1" thickBot="1" x14ac:dyDescent="0.25">
      <c r="B18" s="4" t="s">
        <v>28</v>
      </c>
      <c r="C18" s="19">
        <v>2052</v>
      </c>
      <c r="D18" s="19">
        <v>85</v>
      </c>
      <c r="E18" s="19">
        <v>12</v>
      </c>
      <c r="F18" s="19">
        <v>1</v>
      </c>
      <c r="G18" s="19">
        <v>1927</v>
      </c>
      <c r="H18" s="19">
        <v>2558</v>
      </c>
      <c r="I18" s="19">
        <v>535</v>
      </c>
      <c r="J18" s="19">
        <v>33</v>
      </c>
      <c r="K18" s="19">
        <v>1</v>
      </c>
      <c r="L18" s="19">
        <v>0</v>
      </c>
      <c r="M18" s="19">
        <v>530</v>
      </c>
      <c r="N18" s="19">
        <v>95</v>
      </c>
      <c r="O18" s="19">
        <v>5</v>
      </c>
      <c r="P18" s="19">
        <v>0</v>
      </c>
      <c r="Q18" s="19">
        <v>0</v>
      </c>
      <c r="R18" s="19">
        <v>0</v>
      </c>
      <c r="S18" s="19">
        <v>3</v>
      </c>
      <c r="T18" s="19">
        <v>16</v>
      </c>
      <c r="U18" s="19">
        <v>1141</v>
      </c>
      <c r="V18" s="19">
        <v>52</v>
      </c>
      <c r="W18" s="19">
        <v>11</v>
      </c>
      <c r="X18" s="19">
        <v>1</v>
      </c>
      <c r="Y18" s="19">
        <v>1063</v>
      </c>
      <c r="Z18" s="19">
        <v>1819</v>
      </c>
      <c r="AA18" s="19">
        <v>326</v>
      </c>
      <c r="AB18" s="19">
        <v>0</v>
      </c>
      <c r="AC18" s="19">
        <v>0</v>
      </c>
      <c r="AD18" s="19">
        <v>0</v>
      </c>
      <c r="AE18" s="19">
        <v>289</v>
      </c>
      <c r="AF18" s="19">
        <v>585</v>
      </c>
      <c r="AG18" s="19">
        <v>44</v>
      </c>
      <c r="AH18" s="19">
        <v>0</v>
      </c>
      <c r="AI18" s="19">
        <v>0</v>
      </c>
      <c r="AJ18" s="19">
        <v>0</v>
      </c>
      <c r="AK18" s="19">
        <v>42</v>
      </c>
      <c r="AL18" s="19">
        <v>38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1</v>
      </c>
      <c r="AT18" s="19">
        <v>0</v>
      </c>
      <c r="AU18" s="19">
        <v>0</v>
      </c>
      <c r="AV18" s="19">
        <v>0</v>
      </c>
      <c r="AW18" s="19">
        <v>0</v>
      </c>
      <c r="AX18" s="19">
        <v>5</v>
      </c>
    </row>
    <row r="19" spans="2:50" ht="20.100000000000001" customHeight="1" thickBot="1" x14ac:dyDescent="0.25">
      <c r="B19" s="4" t="s">
        <v>29</v>
      </c>
      <c r="C19" s="19">
        <v>2102</v>
      </c>
      <c r="D19" s="19">
        <v>217</v>
      </c>
      <c r="E19" s="19">
        <v>54</v>
      </c>
      <c r="F19" s="19">
        <v>17</v>
      </c>
      <c r="G19" s="19">
        <v>2016</v>
      </c>
      <c r="H19" s="19">
        <v>3828</v>
      </c>
      <c r="I19" s="19">
        <v>863</v>
      </c>
      <c r="J19" s="19">
        <v>85</v>
      </c>
      <c r="K19" s="19">
        <v>7</v>
      </c>
      <c r="L19" s="19">
        <v>0</v>
      </c>
      <c r="M19" s="19">
        <v>946</v>
      </c>
      <c r="N19" s="19">
        <v>46</v>
      </c>
      <c r="O19" s="19">
        <v>4</v>
      </c>
      <c r="P19" s="19">
        <v>0</v>
      </c>
      <c r="Q19" s="19">
        <v>0</v>
      </c>
      <c r="R19" s="19">
        <v>0</v>
      </c>
      <c r="S19" s="19">
        <v>1</v>
      </c>
      <c r="T19" s="19">
        <v>13</v>
      </c>
      <c r="U19" s="19">
        <v>850</v>
      </c>
      <c r="V19" s="19">
        <v>132</v>
      </c>
      <c r="W19" s="19">
        <v>47</v>
      </c>
      <c r="X19" s="19">
        <v>17</v>
      </c>
      <c r="Y19" s="19">
        <v>802</v>
      </c>
      <c r="Z19" s="19">
        <v>2692</v>
      </c>
      <c r="AA19" s="19">
        <v>319</v>
      </c>
      <c r="AB19" s="19">
        <v>0</v>
      </c>
      <c r="AC19" s="19">
        <v>0</v>
      </c>
      <c r="AD19" s="19">
        <v>0</v>
      </c>
      <c r="AE19" s="19">
        <v>212</v>
      </c>
      <c r="AF19" s="19">
        <v>985</v>
      </c>
      <c r="AG19" s="19">
        <v>65</v>
      </c>
      <c r="AH19" s="19">
        <v>0</v>
      </c>
      <c r="AI19" s="19">
        <v>0</v>
      </c>
      <c r="AJ19" s="19">
        <v>0</v>
      </c>
      <c r="AK19" s="19">
        <v>55</v>
      </c>
      <c r="AL19" s="19">
        <v>85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1</v>
      </c>
      <c r="AT19" s="19">
        <v>0</v>
      </c>
      <c r="AU19" s="19">
        <v>0</v>
      </c>
      <c r="AV19" s="19">
        <v>0</v>
      </c>
      <c r="AW19" s="19">
        <v>0</v>
      </c>
      <c r="AX19" s="19">
        <v>7</v>
      </c>
    </row>
    <row r="20" spans="2:50" ht="20.100000000000001" customHeight="1" thickBot="1" x14ac:dyDescent="0.25">
      <c r="B20" s="4" t="s">
        <v>30</v>
      </c>
      <c r="C20" s="19">
        <v>8671</v>
      </c>
      <c r="D20" s="19">
        <v>645</v>
      </c>
      <c r="E20" s="19">
        <v>383</v>
      </c>
      <c r="F20" s="19">
        <v>24</v>
      </c>
      <c r="G20" s="19">
        <v>8565</v>
      </c>
      <c r="H20" s="19">
        <v>10583</v>
      </c>
      <c r="I20" s="19">
        <v>3126</v>
      </c>
      <c r="J20" s="19">
        <v>298</v>
      </c>
      <c r="K20" s="19">
        <v>7</v>
      </c>
      <c r="L20" s="19">
        <v>1</v>
      </c>
      <c r="M20" s="19">
        <v>3492</v>
      </c>
      <c r="N20" s="19">
        <v>36</v>
      </c>
      <c r="O20" s="19">
        <v>42</v>
      </c>
      <c r="P20" s="19">
        <v>0</v>
      </c>
      <c r="Q20" s="19">
        <v>0</v>
      </c>
      <c r="R20" s="19">
        <v>5</v>
      </c>
      <c r="S20" s="19">
        <v>31</v>
      </c>
      <c r="T20" s="19">
        <v>157</v>
      </c>
      <c r="U20" s="19">
        <v>3552</v>
      </c>
      <c r="V20" s="19">
        <v>346</v>
      </c>
      <c r="W20" s="19">
        <v>375</v>
      </c>
      <c r="X20" s="19">
        <v>13</v>
      </c>
      <c r="Y20" s="19">
        <v>3249</v>
      </c>
      <c r="Z20" s="19">
        <v>7270</v>
      </c>
      <c r="AA20" s="19">
        <v>1774</v>
      </c>
      <c r="AB20" s="19">
        <v>0</v>
      </c>
      <c r="AC20" s="19">
        <v>0</v>
      </c>
      <c r="AD20" s="19">
        <v>5</v>
      </c>
      <c r="AE20" s="19">
        <v>1671</v>
      </c>
      <c r="AF20" s="19">
        <v>2838</v>
      </c>
      <c r="AG20" s="19">
        <v>165</v>
      </c>
      <c r="AH20" s="19">
        <v>1</v>
      </c>
      <c r="AI20" s="19">
        <v>1</v>
      </c>
      <c r="AJ20" s="19">
        <v>0</v>
      </c>
      <c r="AK20" s="19">
        <v>112</v>
      </c>
      <c r="AL20" s="19">
        <v>224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12</v>
      </c>
      <c r="AT20" s="19">
        <v>0</v>
      </c>
      <c r="AU20" s="19">
        <v>0</v>
      </c>
      <c r="AV20" s="19">
        <v>0</v>
      </c>
      <c r="AW20" s="19">
        <v>10</v>
      </c>
      <c r="AX20" s="19">
        <v>58</v>
      </c>
    </row>
    <row r="21" spans="2:50" ht="20.100000000000001" customHeight="1" thickBot="1" x14ac:dyDescent="0.25">
      <c r="B21" s="4" t="s">
        <v>31</v>
      </c>
      <c r="C21" s="19">
        <v>9195</v>
      </c>
      <c r="D21" s="19">
        <v>490</v>
      </c>
      <c r="E21" s="19">
        <v>377</v>
      </c>
      <c r="F21" s="19">
        <v>57</v>
      </c>
      <c r="G21" s="19">
        <v>9578</v>
      </c>
      <c r="H21" s="19">
        <v>7218</v>
      </c>
      <c r="I21" s="19">
        <v>2487</v>
      </c>
      <c r="J21" s="19">
        <v>295</v>
      </c>
      <c r="K21" s="19">
        <v>13</v>
      </c>
      <c r="L21" s="19">
        <v>0</v>
      </c>
      <c r="M21" s="19">
        <v>2801</v>
      </c>
      <c r="N21" s="19">
        <v>44</v>
      </c>
      <c r="O21" s="19">
        <v>22</v>
      </c>
      <c r="P21" s="19">
        <v>0</v>
      </c>
      <c r="Q21" s="19">
        <v>1</v>
      </c>
      <c r="R21" s="19">
        <v>0</v>
      </c>
      <c r="S21" s="19">
        <v>17</v>
      </c>
      <c r="T21" s="19">
        <v>65</v>
      </c>
      <c r="U21" s="19">
        <v>5248</v>
      </c>
      <c r="V21" s="19">
        <v>193</v>
      </c>
      <c r="W21" s="19">
        <v>358</v>
      </c>
      <c r="X21" s="19">
        <v>52</v>
      </c>
      <c r="Y21" s="19">
        <v>5245</v>
      </c>
      <c r="Z21" s="19">
        <v>4834</v>
      </c>
      <c r="AA21" s="19">
        <v>1128</v>
      </c>
      <c r="AB21" s="19">
        <v>0</v>
      </c>
      <c r="AC21" s="19">
        <v>0</v>
      </c>
      <c r="AD21" s="19">
        <v>5</v>
      </c>
      <c r="AE21" s="19">
        <v>1198</v>
      </c>
      <c r="AF21" s="19">
        <v>1979</v>
      </c>
      <c r="AG21" s="19">
        <v>307</v>
      </c>
      <c r="AH21" s="19">
        <v>2</v>
      </c>
      <c r="AI21" s="19">
        <v>5</v>
      </c>
      <c r="AJ21" s="19">
        <v>0</v>
      </c>
      <c r="AK21" s="19">
        <v>312</v>
      </c>
      <c r="AL21" s="19">
        <v>274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3</v>
      </c>
      <c r="AT21" s="19">
        <v>0</v>
      </c>
      <c r="AU21" s="19">
        <v>0</v>
      </c>
      <c r="AV21" s="19">
        <v>0</v>
      </c>
      <c r="AW21" s="19">
        <v>5</v>
      </c>
      <c r="AX21" s="19">
        <v>22</v>
      </c>
    </row>
    <row r="22" spans="2:50" ht="20.100000000000001" customHeight="1" thickBot="1" x14ac:dyDescent="0.25">
      <c r="B22" s="4" t="s">
        <v>32</v>
      </c>
      <c r="C22" s="19">
        <v>1188</v>
      </c>
      <c r="D22" s="19">
        <v>243</v>
      </c>
      <c r="E22" s="19">
        <v>15</v>
      </c>
      <c r="F22" s="19">
        <v>3</v>
      </c>
      <c r="G22" s="19">
        <v>1395</v>
      </c>
      <c r="H22" s="19">
        <v>1267</v>
      </c>
      <c r="I22" s="19">
        <v>315</v>
      </c>
      <c r="J22" s="19">
        <v>76</v>
      </c>
      <c r="K22" s="19">
        <v>0</v>
      </c>
      <c r="L22" s="19">
        <v>0</v>
      </c>
      <c r="M22" s="19">
        <v>396</v>
      </c>
      <c r="N22" s="19">
        <v>14</v>
      </c>
      <c r="O22" s="19">
        <v>0</v>
      </c>
      <c r="P22" s="19">
        <v>0</v>
      </c>
      <c r="Q22" s="19">
        <v>0</v>
      </c>
      <c r="R22" s="19">
        <v>0</v>
      </c>
      <c r="S22" s="19">
        <v>3</v>
      </c>
      <c r="T22" s="19">
        <v>3</v>
      </c>
      <c r="U22" s="19">
        <v>676</v>
      </c>
      <c r="V22" s="19">
        <v>167</v>
      </c>
      <c r="W22" s="19">
        <v>15</v>
      </c>
      <c r="X22" s="19">
        <v>3</v>
      </c>
      <c r="Y22" s="19">
        <v>844</v>
      </c>
      <c r="Z22" s="19">
        <v>815</v>
      </c>
      <c r="AA22" s="19">
        <v>171</v>
      </c>
      <c r="AB22" s="19">
        <v>0</v>
      </c>
      <c r="AC22" s="19">
        <v>0</v>
      </c>
      <c r="AD22" s="19">
        <v>0</v>
      </c>
      <c r="AE22" s="19">
        <v>131</v>
      </c>
      <c r="AF22" s="19">
        <v>408</v>
      </c>
      <c r="AG22" s="19">
        <v>26</v>
      </c>
      <c r="AH22" s="19">
        <v>0</v>
      </c>
      <c r="AI22" s="19">
        <v>0</v>
      </c>
      <c r="AJ22" s="19">
        <v>0</v>
      </c>
      <c r="AK22" s="19">
        <v>21</v>
      </c>
      <c r="AL22" s="19">
        <v>27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</row>
    <row r="23" spans="2:50" ht="20.100000000000001" customHeight="1" thickBot="1" x14ac:dyDescent="0.25">
      <c r="B23" s="4" t="s">
        <v>33</v>
      </c>
      <c r="C23" s="19">
        <v>2050</v>
      </c>
      <c r="D23" s="19">
        <v>233</v>
      </c>
      <c r="E23" s="19">
        <v>66</v>
      </c>
      <c r="F23" s="19">
        <v>7</v>
      </c>
      <c r="G23" s="19">
        <v>2064</v>
      </c>
      <c r="H23" s="19">
        <v>4131</v>
      </c>
      <c r="I23" s="19">
        <v>650</v>
      </c>
      <c r="J23" s="19">
        <v>44</v>
      </c>
      <c r="K23" s="19">
        <v>34</v>
      </c>
      <c r="L23" s="19">
        <v>0</v>
      </c>
      <c r="M23" s="19">
        <v>726</v>
      </c>
      <c r="N23" s="19">
        <v>19</v>
      </c>
      <c r="O23" s="19">
        <v>2</v>
      </c>
      <c r="P23" s="19">
        <v>1</v>
      </c>
      <c r="Q23" s="19">
        <v>0</v>
      </c>
      <c r="R23" s="19">
        <v>0</v>
      </c>
      <c r="S23" s="19">
        <v>2</v>
      </c>
      <c r="T23" s="19">
        <v>20</v>
      </c>
      <c r="U23" s="19">
        <v>1049</v>
      </c>
      <c r="V23" s="19">
        <v>188</v>
      </c>
      <c r="W23" s="19">
        <v>30</v>
      </c>
      <c r="X23" s="19">
        <v>7</v>
      </c>
      <c r="Y23" s="19">
        <v>999</v>
      </c>
      <c r="Z23" s="19">
        <v>3132</v>
      </c>
      <c r="AA23" s="19">
        <v>269</v>
      </c>
      <c r="AB23" s="19">
        <v>0</v>
      </c>
      <c r="AC23" s="19">
        <v>0</v>
      </c>
      <c r="AD23" s="19">
        <v>0</v>
      </c>
      <c r="AE23" s="19">
        <v>260</v>
      </c>
      <c r="AF23" s="19">
        <v>873</v>
      </c>
      <c r="AG23" s="19">
        <v>80</v>
      </c>
      <c r="AH23" s="19">
        <v>0</v>
      </c>
      <c r="AI23" s="19">
        <v>2</v>
      </c>
      <c r="AJ23" s="19">
        <v>0</v>
      </c>
      <c r="AK23" s="19">
        <v>77</v>
      </c>
      <c r="AL23" s="19">
        <v>80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7</v>
      </c>
    </row>
    <row r="24" spans="2:50" ht="20.100000000000001" customHeight="1" thickBot="1" x14ac:dyDescent="0.25">
      <c r="B24" s="4" t="s">
        <v>34</v>
      </c>
      <c r="C24" s="19">
        <v>8860</v>
      </c>
      <c r="D24" s="19">
        <v>1034</v>
      </c>
      <c r="E24" s="19">
        <v>531</v>
      </c>
      <c r="F24" s="19">
        <v>79</v>
      </c>
      <c r="G24" s="19">
        <v>9753</v>
      </c>
      <c r="H24" s="19">
        <v>6527</v>
      </c>
      <c r="I24" s="19">
        <v>1916</v>
      </c>
      <c r="J24" s="19">
        <v>289</v>
      </c>
      <c r="K24" s="19">
        <v>15</v>
      </c>
      <c r="L24" s="19">
        <v>3</v>
      </c>
      <c r="M24" s="19">
        <v>2245</v>
      </c>
      <c r="N24" s="19">
        <v>12</v>
      </c>
      <c r="O24" s="19">
        <v>18</v>
      </c>
      <c r="P24" s="19">
        <v>1</v>
      </c>
      <c r="Q24" s="19">
        <v>0</v>
      </c>
      <c r="R24" s="19">
        <v>0</v>
      </c>
      <c r="S24" s="19">
        <v>16</v>
      </c>
      <c r="T24" s="19">
        <v>57</v>
      </c>
      <c r="U24" s="19">
        <v>5575</v>
      </c>
      <c r="V24" s="19">
        <v>730</v>
      </c>
      <c r="W24" s="19">
        <v>512</v>
      </c>
      <c r="X24" s="19">
        <v>53</v>
      </c>
      <c r="Y24" s="19">
        <v>6193</v>
      </c>
      <c r="Z24" s="19">
        <v>4532</v>
      </c>
      <c r="AA24" s="19">
        <v>1251</v>
      </c>
      <c r="AB24" s="19">
        <v>0</v>
      </c>
      <c r="AC24" s="19">
        <v>0</v>
      </c>
      <c r="AD24" s="19">
        <v>21</v>
      </c>
      <c r="AE24" s="19">
        <v>1176</v>
      </c>
      <c r="AF24" s="19">
        <v>1801</v>
      </c>
      <c r="AG24" s="19">
        <v>97</v>
      </c>
      <c r="AH24" s="19">
        <v>14</v>
      </c>
      <c r="AI24" s="19">
        <v>4</v>
      </c>
      <c r="AJ24" s="19">
        <v>2</v>
      </c>
      <c r="AK24" s="19">
        <v>120</v>
      </c>
      <c r="AL24" s="19">
        <v>110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3</v>
      </c>
      <c r="AT24" s="19">
        <v>0</v>
      </c>
      <c r="AU24" s="19">
        <v>0</v>
      </c>
      <c r="AV24" s="19">
        <v>0</v>
      </c>
      <c r="AW24" s="19">
        <v>3</v>
      </c>
      <c r="AX24" s="19">
        <v>15</v>
      </c>
    </row>
    <row r="25" spans="2:50" ht="20.100000000000001" customHeight="1" thickBot="1" x14ac:dyDescent="0.25">
      <c r="B25" s="4" t="s">
        <v>35</v>
      </c>
      <c r="C25" s="19">
        <v>2539</v>
      </c>
      <c r="D25" s="19">
        <v>306</v>
      </c>
      <c r="E25" s="19">
        <v>113</v>
      </c>
      <c r="F25" s="19">
        <v>1</v>
      </c>
      <c r="G25" s="19">
        <v>2485</v>
      </c>
      <c r="H25" s="19">
        <v>2612</v>
      </c>
      <c r="I25" s="19">
        <v>1043</v>
      </c>
      <c r="J25" s="19">
        <v>170</v>
      </c>
      <c r="K25" s="19">
        <v>1</v>
      </c>
      <c r="L25" s="19">
        <v>1</v>
      </c>
      <c r="M25" s="19">
        <v>1217</v>
      </c>
      <c r="N25" s="19">
        <v>7</v>
      </c>
      <c r="O25" s="19">
        <v>0</v>
      </c>
      <c r="P25" s="19">
        <v>0</v>
      </c>
      <c r="Q25" s="19">
        <v>0</v>
      </c>
      <c r="R25" s="19">
        <v>0</v>
      </c>
      <c r="S25" s="19">
        <v>2</v>
      </c>
      <c r="T25" s="19">
        <v>9</v>
      </c>
      <c r="U25" s="19">
        <v>1200</v>
      </c>
      <c r="V25" s="19">
        <v>136</v>
      </c>
      <c r="W25" s="19">
        <v>112</v>
      </c>
      <c r="X25" s="19">
        <v>0</v>
      </c>
      <c r="Y25" s="19">
        <v>987</v>
      </c>
      <c r="Z25" s="19">
        <v>2158</v>
      </c>
      <c r="AA25" s="19">
        <v>216</v>
      </c>
      <c r="AB25" s="19">
        <v>0</v>
      </c>
      <c r="AC25" s="19">
        <v>0</v>
      </c>
      <c r="AD25" s="19">
        <v>0</v>
      </c>
      <c r="AE25" s="19">
        <v>195</v>
      </c>
      <c r="AF25" s="19">
        <v>401</v>
      </c>
      <c r="AG25" s="19">
        <v>80</v>
      </c>
      <c r="AH25" s="19">
        <v>0</v>
      </c>
      <c r="AI25" s="19">
        <v>0</v>
      </c>
      <c r="AJ25" s="19">
        <v>0</v>
      </c>
      <c r="AK25" s="19">
        <v>84</v>
      </c>
      <c r="AL25" s="19">
        <v>35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2</v>
      </c>
    </row>
    <row r="26" spans="2:50" ht="20.100000000000001" customHeight="1" thickBot="1" x14ac:dyDescent="0.25">
      <c r="B26" s="4" t="s">
        <v>36</v>
      </c>
      <c r="C26" s="19">
        <v>823</v>
      </c>
      <c r="D26" s="19">
        <v>43</v>
      </c>
      <c r="E26" s="19">
        <v>0</v>
      </c>
      <c r="F26" s="19">
        <v>0</v>
      </c>
      <c r="G26" s="19">
        <v>776</v>
      </c>
      <c r="H26" s="19">
        <v>821</v>
      </c>
      <c r="I26" s="19">
        <v>137</v>
      </c>
      <c r="J26" s="19">
        <v>0</v>
      </c>
      <c r="K26" s="19">
        <v>0</v>
      </c>
      <c r="L26" s="19">
        <v>0</v>
      </c>
      <c r="M26" s="19">
        <v>142</v>
      </c>
      <c r="N26" s="19">
        <v>6</v>
      </c>
      <c r="O26" s="19">
        <v>2</v>
      </c>
      <c r="P26" s="19">
        <v>0</v>
      </c>
      <c r="Q26" s="19">
        <v>0</v>
      </c>
      <c r="R26" s="19">
        <v>0</v>
      </c>
      <c r="S26" s="19">
        <v>0</v>
      </c>
      <c r="T26" s="19">
        <v>11</v>
      </c>
      <c r="U26" s="19">
        <v>596</v>
      </c>
      <c r="V26" s="19">
        <v>43</v>
      </c>
      <c r="W26" s="19">
        <v>0</v>
      </c>
      <c r="X26" s="19">
        <v>0</v>
      </c>
      <c r="Y26" s="19">
        <v>550</v>
      </c>
      <c r="Z26" s="19">
        <v>635</v>
      </c>
      <c r="AA26" s="19">
        <v>63</v>
      </c>
      <c r="AB26" s="19">
        <v>0</v>
      </c>
      <c r="AC26" s="19">
        <v>0</v>
      </c>
      <c r="AD26" s="19">
        <v>0</v>
      </c>
      <c r="AE26" s="19">
        <v>62</v>
      </c>
      <c r="AF26" s="19">
        <v>135</v>
      </c>
      <c r="AG26" s="19">
        <v>24</v>
      </c>
      <c r="AH26" s="19">
        <v>0</v>
      </c>
      <c r="AI26" s="19">
        <v>0</v>
      </c>
      <c r="AJ26" s="19">
        <v>0</v>
      </c>
      <c r="AK26" s="19">
        <v>21</v>
      </c>
      <c r="AL26" s="19">
        <v>32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1</v>
      </c>
      <c r="AT26" s="19">
        <v>0</v>
      </c>
      <c r="AU26" s="19">
        <v>0</v>
      </c>
      <c r="AV26" s="19">
        <v>0</v>
      </c>
      <c r="AW26" s="19">
        <v>1</v>
      </c>
      <c r="AX26" s="19">
        <v>2</v>
      </c>
    </row>
    <row r="27" spans="2:50" ht="20.100000000000001" customHeight="1" thickBot="1" x14ac:dyDescent="0.25">
      <c r="B27" s="5" t="s">
        <v>37</v>
      </c>
      <c r="C27" s="19">
        <v>2116</v>
      </c>
      <c r="D27" s="19">
        <v>151</v>
      </c>
      <c r="E27" s="19">
        <v>23</v>
      </c>
      <c r="F27" s="19">
        <v>12</v>
      </c>
      <c r="G27" s="19">
        <v>2023</v>
      </c>
      <c r="H27" s="19">
        <v>2710</v>
      </c>
      <c r="I27" s="19">
        <v>641</v>
      </c>
      <c r="J27" s="19">
        <v>110</v>
      </c>
      <c r="K27" s="19">
        <v>1</v>
      </c>
      <c r="L27" s="19">
        <v>0</v>
      </c>
      <c r="M27" s="19">
        <v>738</v>
      </c>
      <c r="N27" s="19">
        <v>19</v>
      </c>
      <c r="O27" s="19">
        <v>4</v>
      </c>
      <c r="P27" s="19">
        <v>0</v>
      </c>
      <c r="Q27" s="19">
        <v>0</v>
      </c>
      <c r="R27" s="19">
        <v>0</v>
      </c>
      <c r="S27" s="19">
        <v>7</v>
      </c>
      <c r="T27" s="19">
        <v>16</v>
      </c>
      <c r="U27" s="19">
        <v>1043</v>
      </c>
      <c r="V27" s="19">
        <v>41</v>
      </c>
      <c r="W27" s="19">
        <v>22</v>
      </c>
      <c r="X27" s="19">
        <v>12</v>
      </c>
      <c r="Y27" s="19">
        <v>871</v>
      </c>
      <c r="Z27" s="19">
        <v>1999</v>
      </c>
      <c r="AA27" s="19">
        <v>392</v>
      </c>
      <c r="AB27" s="19">
        <v>0</v>
      </c>
      <c r="AC27" s="19">
        <v>0</v>
      </c>
      <c r="AD27" s="19">
        <v>0</v>
      </c>
      <c r="AE27" s="19">
        <v>371</v>
      </c>
      <c r="AF27" s="19">
        <v>648</v>
      </c>
      <c r="AG27" s="19">
        <v>36</v>
      </c>
      <c r="AH27" s="19">
        <v>0</v>
      </c>
      <c r="AI27" s="19">
        <v>0</v>
      </c>
      <c r="AJ27" s="19">
        <v>0</v>
      </c>
      <c r="AK27" s="19">
        <v>35</v>
      </c>
      <c r="AL27" s="19">
        <v>28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1</v>
      </c>
      <c r="AX27" s="19">
        <v>0</v>
      </c>
    </row>
    <row r="28" spans="2:50" ht="20.100000000000001" customHeight="1" thickBot="1" x14ac:dyDescent="0.25">
      <c r="B28" s="6" t="s">
        <v>38</v>
      </c>
      <c r="C28" s="20">
        <v>304</v>
      </c>
      <c r="D28" s="20">
        <v>63</v>
      </c>
      <c r="E28" s="20">
        <v>9</v>
      </c>
      <c r="F28" s="20">
        <v>0</v>
      </c>
      <c r="G28" s="20">
        <v>341</v>
      </c>
      <c r="H28" s="20">
        <v>602</v>
      </c>
      <c r="I28" s="20">
        <v>136</v>
      </c>
      <c r="J28" s="20">
        <v>45</v>
      </c>
      <c r="K28" s="20">
        <v>0</v>
      </c>
      <c r="L28" s="20">
        <v>0</v>
      </c>
      <c r="M28" s="20">
        <v>181</v>
      </c>
      <c r="N28" s="20">
        <v>0</v>
      </c>
      <c r="O28" s="20">
        <v>3</v>
      </c>
      <c r="P28" s="20">
        <v>0</v>
      </c>
      <c r="Q28" s="20">
        <v>0</v>
      </c>
      <c r="R28" s="20">
        <v>0</v>
      </c>
      <c r="S28" s="20">
        <v>3</v>
      </c>
      <c r="T28" s="20">
        <v>3</v>
      </c>
      <c r="U28" s="20">
        <v>96</v>
      </c>
      <c r="V28" s="20">
        <v>18</v>
      </c>
      <c r="W28" s="20">
        <v>9</v>
      </c>
      <c r="X28" s="20">
        <v>0</v>
      </c>
      <c r="Y28" s="20">
        <v>98</v>
      </c>
      <c r="Z28" s="20">
        <v>487</v>
      </c>
      <c r="AA28" s="20">
        <v>68</v>
      </c>
      <c r="AB28" s="20">
        <v>0</v>
      </c>
      <c r="AC28" s="20">
        <v>0</v>
      </c>
      <c r="AD28" s="20">
        <v>0</v>
      </c>
      <c r="AE28" s="20">
        <v>58</v>
      </c>
      <c r="AF28" s="20">
        <v>106</v>
      </c>
      <c r="AG28" s="20">
        <v>1</v>
      </c>
      <c r="AH28" s="20">
        <v>0</v>
      </c>
      <c r="AI28" s="20">
        <v>0</v>
      </c>
      <c r="AJ28" s="20">
        <v>0</v>
      </c>
      <c r="AK28" s="20">
        <v>1</v>
      </c>
      <c r="AL28" s="20">
        <v>5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1</v>
      </c>
    </row>
    <row r="29" spans="2:50" ht="20.100000000000001" customHeight="1" thickBot="1" x14ac:dyDescent="0.25">
      <c r="B29" s="7" t="s">
        <v>39</v>
      </c>
      <c r="C29" s="9">
        <f>SUM(C12:C28)</f>
        <v>59758</v>
      </c>
      <c r="D29" s="9">
        <f t="shared" ref="D29:AX29" si="0">SUM(D12:D28)</f>
        <v>7161</v>
      </c>
      <c r="E29" s="9">
        <f t="shared" si="0"/>
        <v>3253</v>
      </c>
      <c r="F29" s="9">
        <f t="shared" si="0"/>
        <v>277</v>
      </c>
      <c r="G29" s="9">
        <f t="shared" si="0"/>
        <v>64378</v>
      </c>
      <c r="H29" s="9">
        <f t="shared" si="0"/>
        <v>60454</v>
      </c>
      <c r="I29" s="9">
        <f t="shared" si="0"/>
        <v>19046</v>
      </c>
      <c r="J29" s="9">
        <f t="shared" si="0"/>
        <v>2548</v>
      </c>
      <c r="K29" s="9">
        <f t="shared" si="0"/>
        <v>137</v>
      </c>
      <c r="L29" s="9">
        <f t="shared" si="0"/>
        <v>11</v>
      </c>
      <c r="M29" s="9">
        <f t="shared" si="0"/>
        <v>21793</v>
      </c>
      <c r="N29" s="9">
        <f t="shared" si="0"/>
        <v>439</v>
      </c>
      <c r="O29" s="9">
        <f t="shared" si="0"/>
        <v>135</v>
      </c>
      <c r="P29" s="9">
        <f t="shared" si="0"/>
        <v>2</v>
      </c>
      <c r="Q29" s="9">
        <f t="shared" si="0"/>
        <v>1</v>
      </c>
      <c r="R29" s="9">
        <f t="shared" si="0"/>
        <v>5</v>
      </c>
      <c r="S29" s="9">
        <f t="shared" si="0"/>
        <v>115</v>
      </c>
      <c r="T29" s="9">
        <f t="shared" si="0"/>
        <v>468</v>
      </c>
      <c r="U29" s="9">
        <f t="shared" si="0"/>
        <v>30234</v>
      </c>
      <c r="V29" s="9">
        <f t="shared" si="0"/>
        <v>4577</v>
      </c>
      <c r="W29" s="9">
        <f t="shared" si="0"/>
        <v>3103</v>
      </c>
      <c r="X29" s="9">
        <f t="shared" si="0"/>
        <v>201</v>
      </c>
      <c r="Y29" s="9">
        <f t="shared" si="0"/>
        <v>32755</v>
      </c>
      <c r="Z29" s="9">
        <f t="shared" si="0"/>
        <v>42652</v>
      </c>
      <c r="AA29" s="9">
        <f t="shared" si="0"/>
        <v>8495</v>
      </c>
      <c r="AB29" s="9">
        <f t="shared" si="0"/>
        <v>0</v>
      </c>
      <c r="AC29" s="9">
        <f t="shared" si="0"/>
        <v>0</v>
      </c>
      <c r="AD29" s="9">
        <f t="shared" si="0"/>
        <v>55</v>
      </c>
      <c r="AE29" s="9">
        <f t="shared" si="0"/>
        <v>7989</v>
      </c>
      <c r="AF29" s="9">
        <f t="shared" si="0"/>
        <v>15139</v>
      </c>
      <c r="AG29" s="9">
        <f t="shared" si="0"/>
        <v>1820</v>
      </c>
      <c r="AH29" s="9">
        <f t="shared" si="0"/>
        <v>34</v>
      </c>
      <c r="AI29" s="9">
        <f t="shared" si="0"/>
        <v>12</v>
      </c>
      <c r="AJ29" s="9">
        <f t="shared" si="0"/>
        <v>5</v>
      </c>
      <c r="AK29" s="9">
        <f t="shared" si="0"/>
        <v>1704</v>
      </c>
      <c r="AL29" s="9">
        <f t="shared" si="0"/>
        <v>1609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28</v>
      </c>
      <c r="AT29" s="9">
        <f t="shared" si="0"/>
        <v>0</v>
      </c>
      <c r="AU29" s="9">
        <f t="shared" si="0"/>
        <v>0</v>
      </c>
      <c r="AV29" s="9">
        <f t="shared" si="0"/>
        <v>0</v>
      </c>
      <c r="AW29" s="9">
        <f t="shared" si="0"/>
        <v>22</v>
      </c>
      <c r="AX29" s="9">
        <f t="shared" si="0"/>
        <v>147</v>
      </c>
    </row>
    <row r="30" spans="2:50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D10:E10"/>
    <mergeCell ref="C10:C11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AB4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7" width="14.125" bestFit="1" customWidth="1"/>
    <col min="18" max="18" width="21.625" hidden="1" customWidth="1"/>
    <col min="19" max="19" width="13.375" hidden="1" customWidth="1"/>
    <col min="20" max="26" width="15" customWidth="1"/>
  </cols>
  <sheetData>
    <row r="9" spans="2:26" ht="48.2" customHeight="1" x14ac:dyDescent="0.2">
      <c r="B9" s="10"/>
      <c r="C9" s="84" t="s">
        <v>175</v>
      </c>
      <c r="D9" s="84" t="s">
        <v>176</v>
      </c>
      <c r="E9" s="84" t="s">
        <v>177</v>
      </c>
      <c r="F9" s="84" t="s">
        <v>263</v>
      </c>
      <c r="G9" s="85" t="s">
        <v>178</v>
      </c>
      <c r="H9" s="84" t="s">
        <v>200</v>
      </c>
      <c r="I9" s="84" t="s">
        <v>179</v>
      </c>
      <c r="J9" s="84" t="s">
        <v>180</v>
      </c>
      <c r="K9" s="87"/>
      <c r="L9" s="87"/>
      <c r="M9" s="84" t="s">
        <v>181</v>
      </c>
      <c r="N9" s="84" t="s">
        <v>182</v>
      </c>
      <c r="O9" s="84" t="s">
        <v>183</v>
      </c>
      <c r="P9" s="87" t="s">
        <v>184</v>
      </c>
      <c r="Q9" s="87" t="s">
        <v>185</v>
      </c>
      <c r="R9" s="84" t="s">
        <v>186</v>
      </c>
      <c r="S9" s="84" t="s">
        <v>187</v>
      </c>
      <c r="T9" s="84" t="s">
        <v>188</v>
      </c>
      <c r="U9" s="84" t="s">
        <v>189</v>
      </c>
      <c r="V9" s="84" t="s">
        <v>190</v>
      </c>
      <c r="W9" s="84" t="s">
        <v>191</v>
      </c>
      <c r="X9" s="84" t="s">
        <v>192</v>
      </c>
      <c r="Y9" s="84" t="s">
        <v>193</v>
      </c>
      <c r="Z9" s="84" t="s">
        <v>194</v>
      </c>
    </row>
    <row r="10" spans="2:26" ht="73.5" customHeight="1" thickBot="1" x14ac:dyDescent="0.25">
      <c r="B10" s="10"/>
      <c r="C10" s="84"/>
      <c r="D10" s="84"/>
      <c r="E10" s="84"/>
      <c r="F10" s="84"/>
      <c r="G10" s="86"/>
      <c r="H10" s="84"/>
      <c r="I10" s="84"/>
      <c r="J10" s="38" t="s">
        <v>195</v>
      </c>
      <c r="K10" s="38" t="s">
        <v>196</v>
      </c>
      <c r="L10" s="38" t="s">
        <v>197</v>
      </c>
      <c r="M10" s="84"/>
      <c r="N10" s="84"/>
      <c r="O10" s="38" t="s">
        <v>52</v>
      </c>
      <c r="P10" s="38" t="s">
        <v>198</v>
      </c>
      <c r="Q10" s="38" t="s">
        <v>199</v>
      </c>
      <c r="R10" s="84"/>
      <c r="S10" s="84"/>
      <c r="T10" s="84"/>
      <c r="U10" s="84"/>
      <c r="V10" s="84"/>
      <c r="W10" s="84"/>
      <c r="X10" s="84"/>
      <c r="Y10" s="84"/>
      <c r="Z10" s="84"/>
    </row>
    <row r="11" spans="2:26" ht="20.100000000000001" customHeight="1" thickBot="1" x14ac:dyDescent="0.25">
      <c r="B11" s="3" t="s">
        <v>22</v>
      </c>
      <c r="C11" s="18">
        <v>10429</v>
      </c>
      <c r="D11" s="18">
        <v>7936</v>
      </c>
      <c r="E11" s="18">
        <v>2493</v>
      </c>
      <c r="F11" s="18">
        <v>29</v>
      </c>
      <c r="G11" s="18">
        <v>10562</v>
      </c>
      <c r="H11" s="18">
        <v>110</v>
      </c>
      <c r="I11" s="18">
        <v>23</v>
      </c>
      <c r="J11" s="18">
        <v>7971</v>
      </c>
      <c r="K11" s="18">
        <v>138</v>
      </c>
      <c r="L11" s="18">
        <v>1495</v>
      </c>
      <c r="M11" s="18">
        <v>675</v>
      </c>
      <c r="N11" s="18">
        <v>150</v>
      </c>
      <c r="O11" s="18">
        <v>511</v>
      </c>
      <c r="P11" s="18">
        <v>358</v>
      </c>
      <c r="Q11" s="18">
        <v>153</v>
      </c>
      <c r="R11" s="31">
        <v>8745139</v>
      </c>
      <c r="S11" s="31">
        <v>4440189</v>
      </c>
      <c r="T11" s="39">
        <f>+(G11/R11)*100</f>
        <v>0.12077566748796102</v>
      </c>
      <c r="U11" s="39">
        <f>+G11/S11*100</f>
        <v>0.23787275721821752</v>
      </c>
      <c r="V11" s="39">
        <f t="shared" ref="V11:V28" si="0">+C11/S11*100</f>
        <v>0.23487738922825133</v>
      </c>
      <c r="W11" s="41">
        <f t="shared" ref="W11:W28" si="1">+O11/G11</f>
        <v>4.8380988449157357E-2</v>
      </c>
      <c r="X11" s="41">
        <f t="shared" ref="X11:X28" si="2">O11/C11</f>
        <v>4.89979863841212E-2</v>
      </c>
      <c r="Y11" s="41">
        <f>'Órdenes y Medidas'!C14/'Denuncias-Renuncias'!G11</f>
        <v>0.23130088998295778</v>
      </c>
      <c r="Z11" s="41">
        <f>'Órdenes y Medidas'!C14/'Denuncias-Renuncias'!C11</f>
        <v>0.23425064723367534</v>
      </c>
    </row>
    <row r="12" spans="2:26" ht="20.100000000000001" customHeight="1" thickBot="1" x14ac:dyDescent="0.25">
      <c r="B12" s="4" t="s">
        <v>23</v>
      </c>
      <c r="C12" s="19">
        <v>1451</v>
      </c>
      <c r="D12" s="19">
        <v>809</v>
      </c>
      <c r="E12" s="19">
        <v>642</v>
      </c>
      <c r="F12" s="19">
        <v>13</v>
      </c>
      <c r="G12" s="19">
        <v>1558</v>
      </c>
      <c r="H12" s="19">
        <v>8</v>
      </c>
      <c r="I12" s="19">
        <v>0</v>
      </c>
      <c r="J12" s="19">
        <v>951</v>
      </c>
      <c r="K12" s="19">
        <v>62</v>
      </c>
      <c r="L12" s="19">
        <v>364</v>
      </c>
      <c r="M12" s="19">
        <v>162</v>
      </c>
      <c r="N12" s="19">
        <v>11</v>
      </c>
      <c r="O12" s="19">
        <v>250</v>
      </c>
      <c r="P12" s="19">
        <v>112</v>
      </c>
      <c r="Q12" s="19">
        <v>138</v>
      </c>
      <c r="R12" s="19">
        <v>1349328</v>
      </c>
      <c r="S12" s="19">
        <v>683095</v>
      </c>
      <c r="T12" s="39">
        <f t="shared" ref="T12:T28" si="3">+(G12/R12)*100</f>
        <v>0.11546488326040814</v>
      </c>
      <c r="U12" s="39">
        <f t="shared" ref="U12:U28" si="4">+G12/S12*100</f>
        <v>0.22807954969660152</v>
      </c>
      <c r="V12" s="39">
        <f t="shared" si="0"/>
        <v>0.21241554981371552</v>
      </c>
      <c r="W12" s="42">
        <f t="shared" si="1"/>
        <v>0.16046213093709885</v>
      </c>
      <c r="X12" s="42">
        <f t="shared" si="2"/>
        <v>0.17229496898690558</v>
      </c>
      <c r="Y12" s="42">
        <f>'Órdenes y Medidas'!C15/'Denuncias-Renuncias'!G12</f>
        <v>0.18549422336328628</v>
      </c>
      <c r="Z12" s="42">
        <f>'Órdenes y Medidas'!C15/'Denuncias-Renuncias'!C12</f>
        <v>0.19917298414886286</v>
      </c>
    </row>
    <row r="13" spans="2:26" ht="20.100000000000001" customHeight="1" thickBot="1" x14ac:dyDescent="0.25">
      <c r="B13" s="4" t="s">
        <v>24</v>
      </c>
      <c r="C13" s="19">
        <v>905</v>
      </c>
      <c r="D13" s="19">
        <v>711</v>
      </c>
      <c r="E13" s="19">
        <v>194</v>
      </c>
      <c r="F13" s="19">
        <v>10</v>
      </c>
      <c r="G13" s="19">
        <v>905</v>
      </c>
      <c r="H13" s="19">
        <v>4</v>
      </c>
      <c r="I13" s="19">
        <v>4</v>
      </c>
      <c r="J13" s="19">
        <v>606</v>
      </c>
      <c r="K13" s="19">
        <v>11</v>
      </c>
      <c r="L13" s="19">
        <v>144</v>
      </c>
      <c r="M13" s="19">
        <v>116</v>
      </c>
      <c r="N13" s="19">
        <v>20</v>
      </c>
      <c r="O13" s="19">
        <v>91</v>
      </c>
      <c r="P13" s="19">
        <v>59</v>
      </c>
      <c r="Q13" s="19">
        <v>32</v>
      </c>
      <c r="R13" s="19">
        <v>1006605</v>
      </c>
      <c r="S13" s="19">
        <v>526590</v>
      </c>
      <c r="T13" s="39">
        <f t="shared" si="3"/>
        <v>8.990616974880912E-2</v>
      </c>
      <c r="U13" s="39">
        <f t="shared" si="4"/>
        <v>0.17186046069997532</v>
      </c>
      <c r="V13" s="39">
        <f t="shared" si="0"/>
        <v>0.17186046069997532</v>
      </c>
      <c r="W13" s="42">
        <f t="shared" si="1"/>
        <v>0.10055248618784531</v>
      </c>
      <c r="X13" s="42">
        <f t="shared" si="2"/>
        <v>0.10055248618784531</v>
      </c>
      <c r="Y13" s="42">
        <f>'Órdenes y Medidas'!C16/'Denuncias-Renuncias'!G13</f>
        <v>0.24530386740331492</v>
      </c>
      <c r="Z13" s="42">
        <f>'Órdenes y Medidas'!C16/'Denuncias-Renuncias'!C13</f>
        <v>0.24530386740331492</v>
      </c>
    </row>
    <row r="14" spans="2:26" ht="20.100000000000001" customHeight="1" thickBot="1" x14ac:dyDescent="0.25">
      <c r="B14" s="4" t="s">
        <v>25</v>
      </c>
      <c r="C14" s="19">
        <v>2229</v>
      </c>
      <c r="D14" s="19">
        <v>1140</v>
      </c>
      <c r="E14" s="19">
        <v>1089</v>
      </c>
      <c r="F14" s="19">
        <v>0</v>
      </c>
      <c r="G14" s="19">
        <v>2291</v>
      </c>
      <c r="H14" s="19">
        <v>44</v>
      </c>
      <c r="I14" s="19">
        <v>20</v>
      </c>
      <c r="J14" s="19">
        <v>1543</v>
      </c>
      <c r="K14" s="19">
        <v>54</v>
      </c>
      <c r="L14" s="19">
        <v>390</v>
      </c>
      <c r="M14" s="19">
        <v>235</v>
      </c>
      <c r="N14" s="19">
        <v>5</v>
      </c>
      <c r="O14" s="19">
        <v>602</v>
      </c>
      <c r="P14" s="19">
        <v>291</v>
      </c>
      <c r="Q14" s="19">
        <v>311</v>
      </c>
      <c r="R14" s="19">
        <v>1206726</v>
      </c>
      <c r="S14" s="19">
        <v>605771</v>
      </c>
      <c r="T14" s="39">
        <f t="shared" si="3"/>
        <v>0.18985254316224229</v>
      </c>
      <c r="U14" s="39">
        <f t="shared" si="4"/>
        <v>0.37819572082519631</v>
      </c>
      <c r="V14" s="39">
        <f t="shared" si="0"/>
        <v>0.36796083008265501</v>
      </c>
      <c r="W14" s="42">
        <f t="shared" si="1"/>
        <v>0.2627673505019642</v>
      </c>
      <c r="X14" s="42">
        <f t="shared" si="2"/>
        <v>0.27007626738447732</v>
      </c>
      <c r="Y14" s="42">
        <f>'Órdenes y Medidas'!C17/'Denuncias-Renuncias'!G14</f>
        <v>0.20122217372326495</v>
      </c>
      <c r="Z14" s="42">
        <f>'Órdenes y Medidas'!C17/'Denuncias-Renuncias'!C14</f>
        <v>0.20681920143562135</v>
      </c>
    </row>
    <row r="15" spans="2:26" ht="20.100000000000001" customHeight="1" thickBot="1" x14ac:dyDescent="0.25">
      <c r="B15" s="4" t="s">
        <v>26</v>
      </c>
      <c r="C15" s="19">
        <v>2985</v>
      </c>
      <c r="D15" s="19">
        <v>2301</v>
      </c>
      <c r="E15" s="19">
        <v>684</v>
      </c>
      <c r="F15" s="19">
        <v>8</v>
      </c>
      <c r="G15" s="19">
        <v>2985</v>
      </c>
      <c r="H15" s="19">
        <v>30</v>
      </c>
      <c r="I15" s="19">
        <v>4</v>
      </c>
      <c r="J15" s="19">
        <v>1863</v>
      </c>
      <c r="K15" s="19">
        <v>58</v>
      </c>
      <c r="L15" s="19">
        <v>421</v>
      </c>
      <c r="M15" s="19">
        <v>491</v>
      </c>
      <c r="N15" s="19">
        <v>118</v>
      </c>
      <c r="O15" s="19">
        <v>345</v>
      </c>
      <c r="P15" s="19">
        <v>190</v>
      </c>
      <c r="Q15" s="19">
        <v>155</v>
      </c>
      <c r="R15" s="19">
        <v>2212904</v>
      </c>
      <c r="S15" s="19">
        <v>1120430</v>
      </c>
      <c r="T15" s="39">
        <f t="shared" si="3"/>
        <v>0.13489062336188104</v>
      </c>
      <c r="U15" s="39">
        <f t="shared" si="4"/>
        <v>0.2664155725926653</v>
      </c>
      <c r="V15" s="39">
        <f t="shared" si="0"/>
        <v>0.2664155725926653</v>
      </c>
      <c r="W15" s="42">
        <f t="shared" si="1"/>
        <v>0.11557788944723618</v>
      </c>
      <c r="X15" s="42">
        <f t="shared" si="2"/>
        <v>0.11557788944723618</v>
      </c>
      <c r="Y15" s="42">
        <f>'Órdenes y Medidas'!C18/'Denuncias-Renuncias'!G15</f>
        <v>0.18257956448911222</v>
      </c>
      <c r="Z15" s="42">
        <f>'Órdenes y Medidas'!C18/'Denuncias-Renuncias'!C15</f>
        <v>0.18257956448911222</v>
      </c>
    </row>
    <row r="16" spans="2:26" ht="20.100000000000001" customHeight="1" thickBot="1" x14ac:dyDescent="0.25">
      <c r="B16" s="4" t="s">
        <v>27</v>
      </c>
      <c r="C16" s="19">
        <v>626</v>
      </c>
      <c r="D16" s="19">
        <v>473</v>
      </c>
      <c r="E16" s="19">
        <v>153</v>
      </c>
      <c r="F16" s="19">
        <v>2</v>
      </c>
      <c r="G16" s="19">
        <v>635</v>
      </c>
      <c r="H16" s="19">
        <v>8</v>
      </c>
      <c r="I16" s="19">
        <v>0</v>
      </c>
      <c r="J16" s="19">
        <v>334</v>
      </c>
      <c r="K16" s="19">
        <v>16</v>
      </c>
      <c r="L16" s="19">
        <v>117</v>
      </c>
      <c r="M16" s="19">
        <v>21</v>
      </c>
      <c r="N16" s="19">
        <v>139</v>
      </c>
      <c r="O16" s="19">
        <v>100</v>
      </c>
      <c r="P16" s="19">
        <v>71</v>
      </c>
      <c r="Q16" s="19">
        <v>29</v>
      </c>
      <c r="R16" s="19">
        <v>588529</v>
      </c>
      <c r="S16" s="19">
        <v>303355</v>
      </c>
      <c r="T16" s="39">
        <f t="shared" si="3"/>
        <v>0.10789612746355745</v>
      </c>
      <c r="U16" s="39">
        <f t="shared" si="4"/>
        <v>0.20932570750440901</v>
      </c>
      <c r="V16" s="39">
        <f t="shared" si="0"/>
        <v>0.20635888645316544</v>
      </c>
      <c r="W16" s="42">
        <f t="shared" si="1"/>
        <v>0.15748031496062992</v>
      </c>
      <c r="X16" s="42">
        <f t="shared" si="2"/>
        <v>0.15974440894568689</v>
      </c>
      <c r="Y16" s="42">
        <f>'Órdenes y Medidas'!C19/'Denuncias-Renuncias'!G16</f>
        <v>0.19685039370078741</v>
      </c>
      <c r="Z16" s="42">
        <f>'Órdenes y Medidas'!C19/'Denuncias-Renuncias'!C16</f>
        <v>0.19968051118210864</v>
      </c>
    </row>
    <row r="17" spans="2:28" ht="20.100000000000001" customHeight="1" thickBot="1" x14ac:dyDescent="0.25">
      <c r="B17" s="4" t="s">
        <v>28</v>
      </c>
      <c r="C17" s="19">
        <v>1686</v>
      </c>
      <c r="D17" s="19">
        <v>1163</v>
      </c>
      <c r="E17" s="19">
        <v>523</v>
      </c>
      <c r="F17" s="19">
        <v>6</v>
      </c>
      <c r="G17" s="19">
        <v>1686</v>
      </c>
      <c r="H17" s="19">
        <v>4</v>
      </c>
      <c r="I17" s="19">
        <v>14</v>
      </c>
      <c r="J17" s="19">
        <v>1353</v>
      </c>
      <c r="K17" s="19">
        <v>15</v>
      </c>
      <c r="L17" s="19">
        <v>228</v>
      </c>
      <c r="M17" s="19">
        <v>66</v>
      </c>
      <c r="N17" s="19">
        <v>6</v>
      </c>
      <c r="O17" s="19">
        <v>225</v>
      </c>
      <c r="P17" s="19">
        <v>107</v>
      </c>
      <c r="Q17" s="19">
        <v>118</v>
      </c>
      <c r="R17" s="19">
        <v>2382561</v>
      </c>
      <c r="S17" s="19">
        <v>1211439</v>
      </c>
      <c r="T17" s="39">
        <f t="shared" si="3"/>
        <v>7.0764190297751037E-2</v>
      </c>
      <c r="U17" s="39">
        <f t="shared" si="4"/>
        <v>0.13917333022958644</v>
      </c>
      <c r="V17" s="39">
        <f t="shared" si="0"/>
        <v>0.13917333022958644</v>
      </c>
      <c r="W17" s="42">
        <f t="shared" si="1"/>
        <v>0.13345195729537365</v>
      </c>
      <c r="X17" s="42">
        <f t="shared" si="2"/>
        <v>0.13345195729537365</v>
      </c>
      <c r="Y17" s="42">
        <f>'Órdenes y Medidas'!C20/'Denuncias-Renuncias'!G17</f>
        <v>0.28529062870699884</v>
      </c>
      <c r="Z17" s="42">
        <f>'Órdenes y Medidas'!C20/'Denuncias-Renuncias'!C17</f>
        <v>0.28529062870699884</v>
      </c>
    </row>
    <row r="18" spans="2:28" ht="20.100000000000001" customHeight="1" thickBot="1" x14ac:dyDescent="0.25">
      <c r="B18" s="4" t="s">
        <v>29</v>
      </c>
      <c r="C18" s="19">
        <v>1775</v>
      </c>
      <c r="D18" s="19">
        <v>1239</v>
      </c>
      <c r="E18" s="19">
        <v>536</v>
      </c>
      <c r="F18" s="19">
        <v>1</v>
      </c>
      <c r="G18" s="19">
        <v>1808</v>
      </c>
      <c r="H18" s="19">
        <v>23</v>
      </c>
      <c r="I18" s="19">
        <v>9</v>
      </c>
      <c r="J18" s="19">
        <v>1405</v>
      </c>
      <c r="K18" s="19">
        <v>31</v>
      </c>
      <c r="L18" s="19">
        <v>189</v>
      </c>
      <c r="M18" s="19">
        <v>118</v>
      </c>
      <c r="N18" s="19">
        <v>33</v>
      </c>
      <c r="O18" s="19">
        <v>124</v>
      </c>
      <c r="P18" s="19">
        <v>76</v>
      </c>
      <c r="Q18" s="19">
        <v>48</v>
      </c>
      <c r="R18" s="19">
        <v>2080625</v>
      </c>
      <c r="S18" s="19">
        <v>1037282</v>
      </c>
      <c r="T18" s="39">
        <f t="shared" si="3"/>
        <v>8.6896966055872632E-2</v>
      </c>
      <c r="U18" s="39">
        <f t="shared" si="4"/>
        <v>0.17430168459493176</v>
      </c>
      <c r="V18" s="39">
        <f t="shared" si="0"/>
        <v>0.17112029322787825</v>
      </c>
      <c r="W18" s="42">
        <f t="shared" si="1"/>
        <v>6.8584070796460173E-2</v>
      </c>
      <c r="X18" s="42">
        <f t="shared" si="2"/>
        <v>6.9859154929577463E-2</v>
      </c>
      <c r="Y18" s="42">
        <f>'Órdenes y Medidas'!C21/'Denuncias-Renuncias'!G18</f>
        <v>0.29811946902654868</v>
      </c>
      <c r="Z18" s="42">
        <f>'Órdenes y Medidas'!C21/'Denuncias-Renuncias'!C18</f>
        <v>0.30366197183098592</v>
      </c>
      <c r="AB18" s="58"/>
    </row>
    <row r="19" spans="2:28" ht="20.100000000000001" customHeight="1" thickBot="1" x14ac:dyDescent="0.25">
      <c r="B19" s="4" t="s">
        <v>30</v>
      </c>
      <c r="C19" s="19">
        <v>6850</v>
      </c>
      <c r="D19" s="19">
        <v>3836</v>
      </c>
      <c r="E19" s="19">
        <v>3014</v>
      </c>
      <c r="F19" s="19">
        <v>22</v>
      </c>
      <c r="G19" s="19">
        <v>6906</v>
      </c>
      <c r="H19" s="19">
        <v>78</v>
      </c>
      <c r="I19" s="19">
        <v>8</v>
      </c>
      <c r="J19" s="19">
        <v>5003</v>
      </c>
      <c r="K19" s="19">
        <v>49</v>
      </c>
      <c r="L19" s="19">
        <v>1118</v>
      </c>
      <c r="M19" s="19">
        <v>577</v>
      </c>
      <c r="N19" s="19">
        <v>73</v>
      </c>
      <c r="O19" s="19">
        <v>726</v>
      </c>
      <c r="P19" s="19">
        <v>383</v>
      </c>
      <c r="Q19" s="19">
        <v>343</v>
      </c>
      <c r="R19" s="19">
        <v>7899056</v>
      </c>
      <c r="S19" s="19">
        <v>4013689</v>
      </c>
      <c r="T19" s="39">
        <f t="shared" si="3"/>
        <v>8.7428168631796005E-2</v>
      </c>
      <c r="U19" s="39">
        <f t="shared" si="4"/>
        <v>0.17206116368258725</v>
      </c>
      <c r="V19" s="39">
        <f t="shared" si="0"/>
        <v>0.17066593849199577</v>
      </c>
      <c r="W19" s="42">
        <f t="shared" si="1"/>
        <v>0.10512597741094701</v>
      </c>
      <c r="X19" s="42">
        <f t="shared" si="2"/>
        <v>0.10598540145985401</v>
      </c>
      <c r="Y19" s="42">
        <f>'Órdenes y Medidas'!C22/'Denuncias-Renuncias'!G19</f>
        <v>0.23892267593397046</v>
      </c>
      <c r="Z19" s="42">
        <f>'Órdenes y Medidas'!C22/'Denuncias-Renuncias'!C19</f>
        <v>0.24087591240875914</v>
      </c>
      <c r="AB19" s="58"/>
    </row>
    <row r="20" spans="2:28" ht="20.100000000000001" customHeight="1" thickBot="1" x14ac:dyDescent="0.25">
      <c r="B20" s="4" t="s">
        <v>31</v>
      </c>
      <c r="C20" s="19">
        <v>7870</v>
      </c>
      <c r="D20" s="19">
        <v>4827</v>
      </c>
      <c r="E20" s="19">
        <v>3043</v>
      </c>
      <c r="F20" s="19">
        <v>12</v>
      </c>
      <c r="G20" s="19">
        <v>7972</v>
      </c>
      <c r="H20" s="19">
        <v>40</v>
      </c>
      <c r="I20" s="19">
        <v>7</v>
      </c>
      <c r="J20" s="19">
        <v>5224</v>
      </c>
      <c r="K20" s="19">
        <v>154</v>
      </c>
      <c r="L20" s="19">
        <v>1343</v>
      </c>
      <c r="M20" s="19">
        <v>903</v>
      </c>
      <c r="N20" s="19">
        <v>301</v>
      </c>
      <c r="O20" s="19">
        <v>807</v>
      </c>
      <c r="P20" s="19">
        <v>464</v>
      </c>
      <c r="Q20" s="19">
        <v>343</v>
      </c>
      <c r="R20" s="19">
        <v>5218269</v>
      </c>
      <c r="S20" s="19">
        <v>2652466</v>
      </c>
      <c r="T20" s="39">
        <f t="shared" si="3"/>
        <v>0.15277096677078164</v>
      </c>
      <c r="U20" s="39">
        <f t="shared" si="4"/>
        <v>0.30055050658519278</v>
      </c>
      <c r="V20" s="39">
        <f t="shared" si="0"/>
        <v>0.29670502845276808</v>
      </c>
      <c r="W20" s="42">
        <f t="shared" si="1"/>
        <v>0.10122930255895635</v>
      </c>
      <c r="X20" s="42">
        <f t="shared" si="2"/>
        <v>0.10254129606099111</v>
      </c>
      <c r="Y20" s="42">
        <f>'Órdenes y Medidas'!C23/'Denuncias-Renuncias'!G20</f>
        <v>0.18477170095333667</v>
      </c>
      <c r="Z20" s="42">
        <f>'Órdenes y Medidas'!C23/'Denuncias-Renuncias'!C20</f>
        <v>0.1871664548919949</v>
      </c>
      <c r="AB20" s="58"/>
    </row>
    <row r="21" spans="2:28" ht="20.100000000000001" customHeight="1" thickBot="1" x14ac:dyDescent="0.25">
      <c r="B21" s="4" t="s">
        <v>32</v>
      </c>
      <c r="C21" s="19">
        <v>754</v>
      </c>
      <c r="D21" s="19">
        <v>641</v>
      </c>
      <c r="E21" s="19">
        <v>113</v>
      </c>
      <c r="F21" s="19">
        <v>0</v>
      </c>
      <c r="G21" s="19">
        <v>1153</v>
      </c>
      <c r="H21" s="19">
        <v>25</v>
      </c>
      <c r="I21" s="19">
        <v>2</v>
      </c>
      <c r="J21" s="19">
        <v>584</v>
      </c>
      <c r="K21" s="19">
        <v>12</v>
      </c>
      <c r="L21" s="19">
        <v>134</v>
      </c>
      <c r="M21" s="19">
        <v>47</v>
      </c>
      <c r="N21" s="19">
        <v>349</v>
      </c>
      <c r="O21" s="19">
        <v>32</v>
      </c>
      <c r="P21" s="19">
        <v>25</v>
      </c>
      <c r="Q21" s="19">
        <v>7</v>
      </c>
      <c r="R21" s="19">
        <v>1054305</v>
      </c>
      <c r="S21" s="19">
        <v>532660</v>
      </c>
      <c r="T21" s="39">
        <f t="shared" si="3"/>
        <v>0.10936114312272065</v>
      </c>
      <c r="U21" s="39">
        <f t="shared" si="4"/>
        <v>0.21646078173694289</v>
      </c>
      <c r="V21" s="39">
        <f t="shared" si="0"/>
        <v>0.14155371156084556</v>
      </c>
      <c r="W21" s="42">
        <f t="shared" si="1"/>
        <v>2.7753686036426712E-2</v>
      </c>
      <c r="X21" s="42">
        <f t="shared" si="2"/>
        <v>4.2440318302387266E-2</v>
      </c>
      <c r="Y21" s="42">
        <f>'Órdenes y Medidas'!C24/'Denuncias-Renuncias'!G21</f>
        <v>0.17779705117085862</v>
      </c>
      <c r="Z21" s="42">
        <f>'Órdenes y Medidas'!C24/'Denuncias-Renuncias'!C21</f>
        <v>0.27188328912466841</v>
      </c>
      <c r="AB21" s="58"/>
    </row>
    <row r="22" spans="2:28" ht="20.100000000000001" customHeight="1" thickBot="1" x14ac:dyDescent="0.25">
      <c r="B22" s="4" t="s">
        <v>33</v>
      </c>
      <c r="C22" s="19">
        <v>1856</v>
      </c>
      <c r="D22" s="19">
        <v>1420</v>
      </c>
      <c r="E22" s="19">
        <v>436</v>
      </c>
      <c r="F22" s="19">
        <v>17</v>
      </c>
      <c r="G22" s="19">
        <v>1856</v>
      </c>
      <c r="H22" s="19">
        <v>30</v>
      </c>
      <c r="I22" s="19">
        <v>0</v>
      </c>
      <c r="J22" s="19">
        <v>1499</v>
      </c>
      <c r="K22" s="19">
        <v>41</v>
      </c>
      <c r="L22" s="19">
        <v>218</v>
      </c>
      <c r="M22" s="19">
        <v>49</v>
      </c>
      <c r="N22" s="19">
        <v>19</v>
      </c>
      <c r="O22" s="19">
        <v>137</v>
      </c>
      <c r="P22" s="19">
        <v>96</v>
      </c>
      <c r="Q22" s="19">
        <v>41</v>
      </c>
      <c r="R22" s="19">
        <v>2699716</v>
      </c>
      <c r="S22" s="19">
        <v>1400750</v>
      </c>
      <c r="T22" s="39">
        <f t="shared" si="3"/>
        <v>6.8747972008907601E-2</v>
      </c>
      <c r="U22" s="39">
        <f t="shared" si="4"/>
        <v>0.13250044618954132</v>
      </c>
      <c r="V22" s="39">
        <f t="shared" si="0"/>
        <v>0.13250044618954132</v>
      </c>
      <c r="W22" s="42">
        <f t="shared" si="1"/>
        <v>7.3814655172413798E-2</v>
      </c>
      <c r="X22" s="42">
        <f t="shared" si="2"/>
        <v>7.3814655172413798E-2</v>
      </c>
      <c r="Y22" s="42">
        <f>'Órdenes y Medidas'!C25/'Denuncias-Renuncias'!G22</f>
        <v>0.28071120689655171</v>
      </c>
      <c r="Z22" s="42">
        <f>'Órdenes y Medidas'!C25/'Denuncias-Renuncias'!C22</f>
        <v>0.28071120689655171</v>
      </c>
      <c r="AB22" s="58"/>
    </row>
    <row r="23" spans="2:28" ht="20.100000000000001" customHeight="1" thickBot="1" x14ac:dyDescent="0.25">
      <c r="B23" s="4" t="s">
        <v>34</v>
      </c>
      <c r="C23" s="19">
        <v>7508</v>
      </c>
      <c r="D23" s="19">
        <v>4053</v>
      </c>
      <c r="E23" s="19">
        <v>3455</v>
      </c>
      <c r="F23" s="19">
        <v>2</v>
      </c>
      <c r="G23" s="19">
        <v>7935</v>
      </c>
      <c r="H23" s="19">
        <v>210</v>
      </c>
      <c r="I23" s="19">
        <v>15</v>
      </c>
      <c r="J23" s="19">
        <v>5990</v>
      </c>
      <c r="K23" s="19">
        <v>141</v>
      </c>
      <c r="L23" s="19">
        <v>981</v>
      </c>
      <c r="M23" s="19">
        <v>443</v>
      </c>
      <c r="N23" s="19">
        <v>155</v>
      </c>
      <c r="O23" s="19">
        <v>929</v>
      </c>
      <c r="P23" s="19">
        <v>506</v>
      </c>
      <c r="Q23" s="19">
        <v>423</v>
      </c>
      <c r="R23" s="19">
        <v>6848956</v>
      </c>
      <c r="S23" s="19">
        <v>3570936</v>
      </c>
      <c r="T23" s="39">
        <f t="shared" si="3"/>
        <v>0.11585707369123119</v>
      </c>
      <c r="U23" s="39">
        <f t="shared" si="4"/>
        <v>0.22221064729247458</v>
      </c>
      <c r="V23" s="39">
        <f t="shared" si="0"/>
        <v>0.21025299809349704</v>
      </c>
      <c r="W23" s="42">
        <f t="shared" si="1"/>
        <v>0.11707624448645243</v>
      </c>
      <c r="X23" s="42">
        <f t="shared" si="2"/>
        <v>0.12373468300479488</v>
      </c>
      <c r="Y23" s="42">
        <f>'Órdenes y Medidas'!C26/'Denuncias-Renuncias'!G23</f>
        <v>0.20491493383742912</v>
      </c>
      <c r="Z23" s="42">
        <f>'Órdenes y Medidas'!C26/'Denuncias-Renuncias'!C23</f>
        <v>0.21656899307405433</v>
      </c>
      <c r="AB23" s="58"/>
    </row>
    <row r="24" spans="2:28" ht="20.100000000000001" customHeight="1" thickBot="1" x14ac:dyDescent="0.25">
      <c r="B24" s="4" t="s">
        <v>35</v>
      </c>
      <c r="C24" s="19">
        <v>2503</v>
      </c>
      <c r="D24" s="19">
        <v>1524</v>
      </c>
      <c r="E24" s="19">
        <v>979</v>
      </c>
      <c r="F24" s="19">
        <v>10</v>
      </c>
      <c r="G24" s="19">
        <v>2503</v>
      </c>
      <c r="H24" s="19">
        <v>2</v>
      </c>
      <c r="I24" s="19">
        <v>0</v>
      </c>
      <c r="J24" s="19">
        <v>1895</v>
      </c>
      <c r="K24" s="19">
        <v>51</v>
      </c>
      <c r="L24" s="19">
        <v>429</v>
      </c>
      <c r="M24" s="19">
        <v>125</v>
      </c>
      <c r="N24" s="19">
        <v>1</v>
      </c>
      <c r="O24" s="19">
        <v>143</v>
      </c>
      <c r="P24" s="19">
        <v>86</v>
      </c>
      <c r="Q24" s="19">
        <v>57</v>
      </c>
      <c r="R24" s="19">
        <v>1552686</v>
      </c>
      <c r="S24" s="19">
        <v>774125</v>
      </c>
      <c r="T24" s="39">
        <f t="shared" si="3"/>
        <v>0.16120451913651568</v>
      </c>
      <c r="U24" s="39">
        <f t="shared" si="4"/>
        <v>0.32333279509123203</v>
      </c>
      <c r="V24" s="39">
        <f t="shared" si="0"/>
        <v>0.32333279509123203</v>
      </c>
      <c r="W24" s="42">
        <f t="shared" si="1"/>
        <v>5.7131442269276869E-2</v>
      </c>
      <c r="X24" s="42">
        <f t="shared" si="2"/>
        <v>5.7131442269276869E-2</v>
      </c>
      <c r="Y24" s="42">
        <f>'Órdenes y Medidas'!C27/'Denuncias-Renuncias'!G24</f>
        <v>0.19137035557331203</v>
      </c>
      <c r="Z24" s="42">
        <f>'Órdenes y Medidas'!C27/'Denuncias-Renuncias'!C24</f>
        <v>0.19137035557331203</v>
      </c>
      <c r="AB24" s="58"/>
    </row>
    <row r="25" spans="2:28" ht="20.100000000000001" customHeight="1" thickBot="1" x14ac:dyDescent="0.25">
      <c r="B25" s="4" t="s">
        <v>36</v>
      </c>
      <c r="C25" s="19">
        <v>762</v>
      </c>
      <c r="D25" s="19">
        <v>340</v>
      </c>
      <c r="E25" s="19">
        <v>422</v>
      </c>
      <c r="F25" s="19">
        <v>2</v>
      </c>
      <c r="G25" s="19">
        <v>762</v>
      </c>
      <c r="H25" s="19">
        <v>2</v>
      </c>
      <c r="I25" s="19">
        <v>1</v>
      </c>
      <c r="J25" s="19">
        <v>458</v>
      </c>
      <c r="K25" s="19">
        <v>35</v>
      </c>
      <c r="L25" s="19">
        <v>215</v>
      </c>
      <c r="M25" s="19">
        <v>48</v>
      </c>
      <c r="N25" s="19">
        <v>3</v>
      </c>
      <c r="O25" s="19">
        <v>7</v>
      </c>
      <c r="P25" s="19">
        <v>3</v>
      </c>
      <c r="Q25" s="19">
        <v>4</v>
      </c>
      <c r="R25" s="19">
        <v>672200</v>
      </c>
      <c r="S25" s="19">
        <v>339679</v>
      </c>
      <c r="T25" s="39">
        <f t="shared" si="3"/>
        <v>0.11335911930972925</v>
      </c>
      <c r="U25" s="39">
        <f t="shared" si="4"/>
        <v>0.22432944044229994</v>
      </c>
      <c r="V25" s="39">
        <f t="shared" si="0"/>
        <v>0.22432944044229994</v>
      </c>
      <c r="W25" s="42">
        <f t="shared" si="1"/>
        <v>9.1863517060367453E-3</v>
      </c>
      <c r="X25" s="42">
        <f t="shared" si="2"/>
        <v>9.1863517060367453E-3</v>
      </c>
      <c r="Y25" s="42">
        <f>'Órdenes y Medidas'!C28/'Denuncias-Renuncias'!G25</f>
        <v>0.16141732283464566</v>
      </c>
      <c r="Z25" s="42">
        <f>'Órdenes y Medidas'!C28/'Denuncias-Renuncias'!C25</f>
        <v>0.16141732283464566</v>
      </c>
      <c r="AB25" s="58"/>
    </row>
    <row r="26" spans="2:28" ht="20.100000000000001" customHeight="1" thickBot="1" x14ac:dyDescent="0.25">
      <c r="B26" s="5" t="s">
        <v>37</v>
      </c>
      <c r="C26" s="19">
        <v>1713</v>
      </c>
      <c r="D26" s="19">
        <v>911</v>
      </c>
      <c r="E26" s="19">
        <v>802</v>
      </c>
      <c r="F26" s="19">
        <v>4</v>
      </c>
      <c r="G26" s="19">
        <v>1713</v>
      </c>
      <c r="H26" s="19">
        <v>19</v>
      </c>
      <c r="I26" s="19">
        <v>0</v>
      </c>
      <c r="J26" s="19">
        <v>1194</v>
      </c>
      <c r="K26" s="19">
        <v>10</v>
      </c>
      <c r="L26" s="19">
        <v>387</v>
      </c>
      <c r="M26" s="19">
        <v>100</v>
      </c>
      <c r="N26" s="19">
        <v>3</v>
      </c>
      <c r="O26" s="19">
        <v>116</v>
      </c>
      <c r="P26" s="19">
        <v>63</v>
      </c>
      <c r="Q26" s="19">
        <v>53</v>
      </c>
      <c r="R26" s="19">
        <v>2219909</v>
      </c>
      <c r="S26" s="19">
        <v>1141745</v>
      </c>
      <c r="T26" s="39">
        <f t="shared" si="3"/>
        <v>7.7165325245314109E-2</v>
      </c>
      <c r="U26" s="39">
        <f t="shared" si="4"/>
        <v>0.15003350135100219</v>
      </c>
      <c r="V26" s="39">
        <f t="shared" si="0"/>
        <v>0.15003350135100219</v>
      </c>
      <c r="W26" s="42">
        <f t="shared" si="1"/>
        <v>6.7717454757734968E-2</v>
      </c>
      <c r="X26" s="42">
        <f t="shared" si="2"/>
        <v>6.7717454757734968E-2</v>
      </c>
      <c r="Y26" s="42">
        <f>'Órdenes y Medidas'!C29/'Denuncias-Renuncias'!G26</f>
        <v>0.17454757734967893</v>
      </c>
      <c r="Z26" s="42">
        <f>'Órdenes y Medidas'!C29/'Denuncias-Renuncias'!C26</f>
        <v>0.17454757734967893</v>
      </c>
      <c r="AB26" s="58"/>
    </row>
    <row r="27" spans="2:28" ht="20.100000000000001" customHeight="1" thickBot="1" x14ac:dyDescent="0.25">
      <c r="B27" s="6" t="s">
        <v>38</v>
      </c>
      <c r="C27" s="20">
        <v>248</v>
      </c>
      <c r="D27" s="20">
        <v>140</v>
      </c>
      <c r="E27" s="20">
        <v>108</v>
      </c>
      <c r="F27" s="20">
        <v>0</v>
      </c>
      <c r="G27" s="20">
        <v>250</v>
      </c>
      <c r="H27" s="20">
        <v>0</v>
      </c>
      <c r="I27" s="20">
        <v>0</v>
      </c>
      <c r="J27" s="20">
        <v>248</v>
      </c>
      <c r="K27" s="20">
        <v>1</v>
      </c>
      <c r="L27" s="20">
        <v>1</v>
      </c>
      <c r="M27" s="20">
        <v>0</v>
      </c>
      <c r="N27" s="20">
        <v>0</v>
      </c>
      <c r="O27" s="20">
        <v>14</v>
      </c>
      <c r="P27" s="20">
        <v>9</v>
      </c>
      <c r="Q27" s="20">
        <v>5</v>
      </c>
      <c r="R27" s="20">
        <v>322263</v>
      </c>
      <c r="S27" s="20">
        <v>163243</v>
      </c>
      <c r="T27" s="39">
        <f t="shared" si="3"/>
        <v>7.7576389470711812E-2</v>
      </c>
      <c r="U27" s="39">
        <f t="shared" si="4"/>
        <v>0.15314592356180662</v>
      </c>
      <c r="V27" s="39">
        <f t="shared" si="0"/>
        <v>0.15192075617331219</v>
      </c>
      <c r="W27" s="43">
        <f t="shared" si="1"/>
        <v>5.6000000000000001E-2</v>
      </c>
      <c r="X27" s="43">
        <f t="shared" si="2"/>
        <v>5.6451612903225805E-2</v>
      </c>
      <c r="Y27" s="43">
        <f>'Órdenes y Medidas'!C30/'Denuncias-Renuncias'!G27</f>
        <v>0.41599999999999998</v>
      </c>
      <c r="Z27" s="43">
        <f>'Órdenes y Medidas'!C30/'Denuncias-Renuncias'!C27</f>
        <v>0.41935483870967744</v>
      </c>
      <c r="AB27" s="58"/>
    </row>
    <row r="28" spans="2:28" ht="20.100000000000001" customHeight="1" thickBot="1" x14ac:dyDescent="0.25">
      <c r="B28" s="7" t="s">
        <v>39</v>
      </c>
      <c r="C28" s="9">
        <f>SUM(C11:C27)</f>
        <v>52150</v>
      </c>
      <c r="D28" s="9">
        <f t="shared" ref="D28:Q28" si="5">SUM(D11:D27)</f>
        <v>33464</v>
      </c>
      <c r="E28" s="9">
        <f t="shared" si="5"/>
        <v>18686</v>
      </c>
      <c r="F28" s="9">
        <f t="shared" si="5"/>
        <v>138</v>
      </c>
      <c r="G28" s="9">
        <f t="shared" si="5"/>
        <v>53480</v>
      </c>
      <c r="H28" s="9">
        <f t="shared" si="5"/>
        <v>637</v>
      </c>
      <c r="I28" s="9">
        <f t="shared" si="5"/>
        <v>107</v>
      </c>
      <c r="J28" s="9">
        <f t="shared" si="5"/>
        <v>38121</v>
      </c>
      <c r="K28" s="9">
        <f t="shared" si="5"/>
        <v>879</v>
      </c>
      <c r="L28" s="9">
        <f t="shared" si="5"/>
        <v>8174</v>
      </c>
      <c r="M28" s="9">
        <f t="shared" si="5"/>
        <v>4176</v>
      </c>
      <c r="N28" s="9">
        <f t="shared" si="5"/>
        <v>1386</v>
      </c>
      <c r="O28" s="9">
        <f t="shared" si="5"/>
        <v>5159</v>
      </c>
      <c r="P28" s="9">
        <f t="shared" si="5"/>
        <v>2899</v>
      </c>
      <c r="Q28" s="9">
        <f t="shared" si="5"/>
        <v>2260</v>
      </c>
      <c r="R28" s="9">
        <f>SUM(R11:R27)</f>
        <v>48059777</v>
      </c>
      <c r="S28" s="9">
        <f>SUM(S11:S27)</f>
        <v>24517444</v>
      </c>
      <c r="T28" s="40">
        <f t="shared" si="3"/>
        <v>0.11127808603855985</v>
      </c>
      <c r="U28" s="40">
        <f t="shared" si="4"/>
        <v>0.21813040543704312</v>
      </c>
      <c r="V28" s="40">
        <f t="shared" si="0"/>
        <v>0.21270569640130513</v>
      </c>
      <c r="W28" s="44">
        <f t="shared" si="1"/>
        <v>9.6465968586387438E-2</v>
      </c>
      <c r="X28" s="44">
        <f t="shared" si="2"/>
        <v>9.8926174496644301E-2</v>
      </c>
      <c r="Y28" s="44">
        <f>'Órdenes y Medidas'!C31/'Denuncias-Renuncias'!G28</f>
        <v>0.21662303664921467</v>
      </c>
      <c r="Z28" s="44">
        <f>'Órdenes y Medidas'!C31/'Denuncias-Renuncias'!C28</f>
        <v>0.22214765100671141</v>
      </c>
      <c r="AB28" s="58"/>
    </row>
    <row r="29" spans="2:2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1" spans="2:28" ht="26.25" customHeight="1" x14ac:dyDescent="0.2">
      <c r="B31" s="82" t="s">
        <v>264</v>
      </c>
      <c r="C31" s="82"/>
      <c r="D31" s="82"/>
      <c r="E31" s="82"/>
      <c r="F31" s="82"/>
      <c r="G31" s="82"/>
      <c r="H31" s="82"/>
      <c r="T31" s="53"/>
      <c r="U31" s="53"/>
    </row>
    <row r="32" spans="2:28" x14ac:dyDescent="0.2">
      <c r="T32" s="53"/>
      <c r="U32" s="53"/>
    </row>
    <row r="33" spans="18:21" x14ac:dyDescent="0.2">
      <c r="T33" s="53"/>
      <c r="U33" s="53"/>
    </row>
    <row r="34" spans="18:21" x14ac:dyDescent="0.2">
      <c r="T34" s="53"/>
      <c r="U34" s="53"/>
    </row>
    <row r="35" spans="18:21" x14ac:dyDescent="0.2">
      <c r="R35" t="s">
        <v>266</v>
      </c>
      <c r="T35" s="53"/>
      <c r="U35" s="53"/>
    </row>
    <row r="36" spans="18:21" x14ac:dyDescent="0.2">
      <c r="T36" s="53"/>
      <c r="U36" s="53"/>
    </row>
    <row r="37" spans="18:21" x14ac:dyDescent="0.2">
      <c r="T37" s="53"/>
      <c r="U37" s="53"/>
    </row>
    <row r="38" spans="18:21" x14ac:dyDescent="0.2">
      <c r="T38" s="53"/>
      <c r="U38" s="53"/>
    </row>
    <row r="39" spans="18:21" x14ac:dyDescent="0.2">
      <c r="T39" s="53"/>
      <c r="U39" s="53"/>
    </row>
    <row r="40" spans="18:21" x14ac:dyDescent="0.2">
      <c r="T40" s="53"/>
      <c r="U40" s="53"/>
    </row>
    <row r="41" spans="18:21" x14ac:dyDescent="0.2">
      <c r="T41" s="53"/>
      <c r="U41" s="53"/>
    </row>
    <row r="42" spans="18:21" x14ac:dyDescent="0.2">
      <c r="T42" s="53"/>
      <c r="U42" s="53"/>
    </row>
    <row r="43" spans="18:21" x14ac:dyDescent="0.2">
      <c r="T43" s="53"/>
      <c r="U43" s="53"/>
    </row>
    <row r="44" spans="18:21" x14ac:dyDescent="0.2">
      <c r="T44" s="53"/>
      <c r="U44" s="53"/>
    </row>
    <row r="45" spans="18:21" x14ac:dyDescent="0.2">
      <c r="T45" s="53"/>
      <c r="U45" s="53"/>
    </row>
    <row r="46" spans="18:21" x14ac:dyDescent="0.2">
      <c r="T46" s="53"/>
      <c r="U46" s="53"/>
    </row>
    <row r="47" spans="18:21" x14ac:dyDescent="0.2">
      <c r="T47" s="53"/>
      <c r="U47" s="53"/>
    </row>
  </sheetData>
  <mergeCells count="21"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  <mergeCell ref="B31:H31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88" t="s">
        <v>202</v>
      </c>
      <c r="D9" s="88" t="s">
        <v>179</v>
      </c>
      <c r="E9" s="89" t="s">
        <v>180</v>
      </c>
      <c r="F9" s="90"/>
      <c r="G9" s="91"/>
      <c r="H9" s="91" t="s">
        <v>201</v>
      </c>
      <c r="I9" s="88" t="s">
        <v>182</v>
      </c>
    </row>
    <row r="10" spans="2:9" ht="83.25" customHeight="1" x14ac:dyDescent="0.2">
      <c r="B10" s="10"/>
      <c r="C10" s="88"/>
      <c r="D10" s="88"/>
      <c r="E10" s="45" t="s">
        <v>195</v>
      </c>
      <c r="F10" s="46" t="s">
        <v>196</v>
      </c>
      <c r="G10" s="47" t="s">
        <v>197</v>
      </c>
      <c r="H10" s="91"/>
      <c r="I10" s="88"/>
    </row>
    <row r="11" spans="2:9" ht="20.100000000000001" customHeight="1" thickBot="1" x14ac:dyDescent="0.25">
      <c r="B11" s="3" t="s">
        <v>22</v>
      </c>
      <c r="C11" s="39">
        <f>'Denuncias-Renuncias'!H11/'Denuncias-Renuncias'!$G11</f>
        <v>1.0414694186707063E-2</v>
      </c>
      <c r="D11" s="39">
        <f>'Denuncias-Renuncias'!I11/'Denuncias-Renuncias'!G11</f>
        <v>2.1776178754023857E-3</v>
      </c>
      <c r="E11" s="39">
        <f>'Denuncias-Renuncias'!J11/'Denuncias-Renuncias'!G11</f>
        <v>0.75468661238401813</v>
      </c>
      <c r="F11" s="39">
        <f>'Denuncias-Renuncias'!K11/'Denuncias-Renuncias'!G11</f>
        <v>1.3065707252414316E-2</v>
      </c>
      <c r="G11" s="39">
        <f>'Denuncias-Renuncias'!L11/'Denuncias-Renuncias'!G11</f>
        <v>0.1415451619011551</v>
      </c>
      <c r="H11" s="39">
        <f>'Denuncias-Renuncias'!M11/'Denuncias-Renuncias'!G11</f>
        <v>6.3908350691156982E-2</v>
      </c>
      <c r="I11" s="39">
        <f>'Denuncias-Renuncias'!N11/'Denuncias-Renuncias'!G11</f>
        <v>1.4201855709145995E-2</v>
      </c>
    </row>
    <row r="12" spans="2:9" ht="20.100000000000001" customHeight="1" thickBot="1" x14ac:dyDescent="0.25">
      <c r="B12" s="4" t="s">
        <v>23</v>
      </c>
      <c r="C12" s="39">
        <f>'Denuncias-Renuncias'!H12/'Denuncias-Renuncias'!$G12</f>
        <v>5.1347881899871627E-3</v>
      </c>
      <c r="D12" s="39">
        <f>'Denuncias-Renuncias'!I12/'Denuncias-Renuncias'!G12</f>
        <v>0</v>
      </c>
      <c r="E12" s="39">
        <f>'Denuncias-Renuncias'!J12/'Denuncias-Renuncias'!G12</f>
        <v>0.61039794608472397</v>
      </c>
      <c r="F12" s="39">
        <f>'Denuncias-Renuncias'!K12/'Denuncias-Renuncias'!G12</f>
        <v>3.9794608472400517E-2</v>
      </c>
      <c r="G12" s="39">
        <f>'Denuncias-Renuncias'!L12/'Denuncias-Renuncias'!G12</f>
        <v>0.23363286264441591</v>
      </c>
      <c r="H12" s="39">
        <f>'Denuncias-Renuncias'!M12/'Denuncias-Renuncias'!G12</f>
        <v>0.10397946084724005</v>
      </c>
      <c r="I12" s="39">
        <f>'Denuncias-Renuncias'!N12/'Denuncias-Renuncias'!G12</f>
        <v>7.0603337612323491E-3</v>
      </c>
    </row>
    <row r="13" spans="2:9" ht="20.100000000000001" customHeight="1" thickBot="1" x14ac:dyDescent="0.25">
      <c r="B13" s="4" t="s">
        <v>24</v>
      </c>
      <c r="C13" s="39">
        <f>'Denuncias-Renuncias'!H13/'Denuncias-Renuncias'!$G13</f>
        <v>4.4198895027624313E-3</v>
      </c>
      <c r="D13" s="39">
        <f>'Denuncias-Renuncias'!I13/'Denuncias-Renuncias'!G13</f>
        <v>4.4198895027624313E-3</v>
      </c>
      <c r="E13" s="39">
        <f>'Denuncias-Renuncias'!J13/'Denuncias-Renuncias'!G13</f>
        <v>0.66961325966850826</v>
      </c>
      <c r="F13" s="39">
        <f>'Denuncias-Renuncias'!K13/'Denuncias-Renuncias'!G13</f>
        <v>1.2154696132596685E-2</v>
      </c>
      <c r="G13" s="39">
        <f>'Denuncias-Renuncias'!L13/'Denuncias-Renuncias'!G13</f>
        <v>0.1591160220994475</v>
      </c>
      <c r="H13" s="39">
        <f>'Denuncias-Renuncias'!M13/'Denuncias-Renuncias'!G13</f>
        <v>0.1281767955801105</v>
      </c>
      <c r="I13" s="39">
        <f>'Denuncias-Renuncias'!N13/'Denuncias-Renuncias'!G13</f>
        <v>2.2099447513812154E-2</v>
      </c>
    </row>
    <row r="14" spans="2:9" ht="20.100000000000001" customHeight="1" thickBot="1" x14ac:dyDescent="0.25">
      <c r="B14" s="4" t="s">
        <v>25</v>
      </c>
      <c r="C14" s="39">
        <f>'Denuncias-Renuncias'!H14/'Denuncias-Renuncias'!$G14</f>
        <v>1.9205587079877781E-2</v>
      </c>
      <c r="D14" s="39">
        <f>'Denuncias-Renuncias'!I14/'Denuncias-Renuncias'!G14</f>
        <v>8.7298123090353563E-3</v>
      </c>
      <c r="E14" s="39">
        <f>'Denuncias-Renuncias'!J14/'Denuncias-Renuncias'!G14</f>
        <v>0.67350501964207765</v>
      </c>
      <c r="F14" s="39">
        <f>'Denuncias-Renuncias'!K14/'Denuncias-Renuncias'!G14</f>
        <v>2.3570493234395459E-2</v>
      </c>
      <c r="G14" s="39">
        <f>'Denuncias-Renuncias'!L14/'Denuncias-Renuncias'!G14</f>
        <v>0.17023134002618945</v>
      </c>
      <c r="H14" s="39">
        <f>'Denuncias-Renuncias'!M14/'Denuncias-Renuncias'!G14</f>
        <v>0.10257529463116544</v>
      </c>
      <c r="I14" s="39">
        <f>'Denuncias-Renuncias'!N14/'Denuncias-Renuncias'!G14</f>
        <v>2.1824530772588391E-3</v>
      </c>
    </row>
    <row r="15" spans="2:9" ht="20.100000000000001" customHeight="1" thickBot="1" x14ac:dyDescent="0.25">
      <c r="B15" s="4" t="s">
        <v>26</v>
      </c>
      <c r="C15" s="39">
        <f>'Denuncias-Renuncias'!H15/'Denuncias-Renuncias'!$G15</f>
        <v>1.0050251256281407E-2</v>
      </c>
      <c r="D15" s="39">
        <f>'Denuncias-Renuncias'!I15/'Denuncias-Renuncias'!G15</f>
        <v>1.340033500837521E-3</v>
      </c>
      <c r="E15" s="39">
        <f>'Denuncias-Renuncias'!J15/'Denuncias-Renuncias'!G15</f>
        <v>0.62412060301507533</v>
      </c>
      <c r="F15" s="39">
        <f>'Denuncias-Renuncias'!K15/'Denuncias-Renuncias'!G15</f>
        <v>1.9430485762144054E-2</v>
      </c>
      <c r="G15" s="39">
        <f>'Denuncias-Renuncias'!L15/'Denuncias-Renuncias'!G15</f>
        <v>0.14103852596314909</v>
      </c>
      <c r="H15" s="39">
        <f>'Denuncias-Renuncias'!M15/'Denuncias-Renuncias'!G15</f>
        <v>0.16448911222780568</v>
      </c>
      <c r="I15" s="39">
        <f>'Denuncias-Renuncias'!N15/'Denuncias-Renuncias'!G15</f>
        <v>3.9530988274706864E-2</v>
      </c>
    </row>
    <row r="16" spans="2:9" ht="20.100000000000001" customHeight="1" thickBot="1" x14ac:dyDescent="0.25">
      <c r="B16" s="4" t="s">
        <v>27</v>
      </c>
      <c r="C16" s="39">
        <f>'Denuncias-Renuncias'!H16/'Denuncias-Renuncias'!$G16</f>
        <v>1.2598425196850394E-2</v>
      </c>
      <c r="D16" s="39">
        <f>'Denuncias-Renuncias'!I16/'Denuncias-Renuncias'!G16</f>
        <v>0</v>
      </c>
      <c r="E16" s="39">
        <f>'Denuncias-Renuncias'!J16/'Denuncias-Renuncias'!G16</f>
        <v>0.52598425196850396</v>
      </c>
      <c r="F16" s="39">
        <f>'Denuncias-Renuncias'!K16/'Denuncias-Renuncias'!G16</f>
        <v>2.5196850393700787E-2</v>
      </c>
      <c r="G16" s="39">
        <f>'Denuncias-Renuncias'!L16/'Denuncias-Renuncias'!G16</f>
        <v>0.18425196850393702</v>
      </c>
      <c r="H16" s="39">
        <f>'Denuncias-Renuncias'!M16/'Denuncias-Renuncias'!G16</f>
        <v>3.3070866141732283E-2</v>
      </c>
      <c r="I16" s="39">
        <f>'Denuncias-Renuncias'!N16/'Denuncias-Renuncias'!G16</f>
        <v>0.2188976377952756</v>
      </c>
    </row>
    <row r="17" spans="2:9" ht="20.100000000000001" customHeight="1" thickBot="1" x14ac:dyDescent="0.25">
      <c r="B17" s="4" t="s">
        <v>28</v>
      </c>
      <c r="C17" s="39">
        <f>'Denuncias-Renuncias'!H17/'Denuncias-Renuncias'!$G17</f>
        <v>2.3724792408066431E-3</v>
      </c>
      <c r="D17" s="39">
        <f>'Denuncias-Renuncias'!I17/'Denuncias-Renuncias'!G17</f>
        <v>8.3036773428232496E-3</v>
      </c>
      <c r="E17" s="39">
        <f>'Denuncias-Renuncias'!J17/'Denuncias-Renuncias'!G17</f>
        <v>0.802491103202847</v>
      </c>
      <c r="F17" s="39">
        <f>'Denuncias-Renuncias'!K17/'Denuncias-Renuncias'!G17</f>
        <v>8.8967971530249119E-3</v>
      </c>
      <c r="G17" s="39">
        <f>'Denuncias-Renuncias'!L17/'Denuncias-Renuncias'!G17</f>
        <v>0.13523131672597866</v>
      </c>
      <c r="H17" s="39">
        <f>'Denuncias-Renuncias'!M17/'Denuncias-Renuncias'!G17</f>
        <v>3.9145907473309607E-2</v>
      </c>
      <c r="I17" s="39">
        <f>'Denuncias-Renuncias'!N17/'Denuncias-Renuncias'!G17</f>
        <v>3.5587188612099642E-3</v>
      </c>
    </row>
    <row r="18" spans="2:9" ht="20.100000000000001" customHeight="1" thickBot="1" x14ac:dyDescent="0.25">
      <c r="B18" s="4" t="s">
        <v>29</v>
      </c>
      <c r="C18" s="39">
        <f>'Denuncias-Renuncias'!H18/'Denuncias-Renuncias'!$G18</f>
        <v>1.2721238938053098E-2</v>
      </c>
      <c r="D18" s="39">
        <f>'Denuncias-Renuncias'!I18/'Denuncias-Renuncias'!G18</f>
        <v>4.9778761061946902E-3</v>
      </c>
      <c r="E18" s="39">
        <f>'Denuncias-Renuncias'!J18/'Denuncias-Renuncias'!G18</f>
        <v>0.77710176991150437</v>
      </c>
      <c r="F18" s="39">
        <f>'Denuncias-Renuncias'!K18/'Denuncias-Renuncias'!G18</f>
        <v>1.7146017699115043E-2</v>
      </c>
      <c r="G18" s="39">
        <f>'Denuncias-Renuncias'!L18/'Denuncias-Renuncias'!G18</f>
        <v>0.10453539823008849</v>
      </c>
      <c r="H18" s="39">
        <f>'Denuncias-Renuncias'!M18/'Denuncias-Renuncias'!G18</f>
        <v>6.5265486725663721E-2</v>
      </c>
      <c r="I18" s="39">
        <f>'Denuncias-Renuncias'!N18/'Denuncias-Renuncias'!G18</f>
        <v>1.8252212389380532E-2</v>
      </c>
    </row>
    <row r="19" spans="2:9" ht="20.100000000000001" customHeight="1" thickBot="1" x14ac:dyDescent="0.25">
      <c r="B19" s="4" t="s">
        <v>30</v>
      </c>
      <c r="C19" s="39">
        <f>'Denuncias-Renuncias'!H19/'Denuncias-Renuncias'!$G19</f>
        <v>1.1294526498696786E-2</v>
      </c>
      <c r="D19" s="39">
        <f>'Denuncias-Renuncias'!I19/'Denuncias-Renuncias'!G19</f>
        <v>1.1584129742253113E-3</v>
      </c>
      <c r="E19" s="39">
        <f>'Denuncias-Renuncias'!J19/'Denuncias-Renuncias'!G19</f>
        <v>0.72444251375615409</v>
      </c>
      <c r="F19" s="39">
        <f>'Denuncias-Renuncias'!K19/'Denuncias-Renuncias'!G19</f>
        <v>7.095279467130032E-3</v>
      </c>
      <c r="G19" s="39">
        <f>'Denuncias-Renuncias'!L19/'Denuncias-Renuncias'!G19</f>
        <v>0.16188821314798726</v>
      </c>
      <c r="H19" s="39">
        <f>'Denuncias-Renuncias'!M19/'Denuncias-Renuncias'!G19</f>
        <v>8.3550535766000578E-2</v>
      </c>
      <c r="I19" s="39">
        <f>'Denuncias-Renuncias'!N19/'Denuncias-Renuncias'!G19</f>
        <v>1.0570518389805966E-2</v>
      </c>
    </row>
    <row r="20" spans="2:9" ht="20.100000000000001" customHeight="1" thickBot="1" x14ac:dyDescent="0.25">
      <c r="B20" s="4" t="s">
        <v>31</v>
      </c>
      <c r="C20" s="39">
        <f>'Denuncias-Renuncias'!H20/'Denuncias-Renuncias'!$G20</f>
        <v>5.0175614651279477E-3</v>
      </c>
      <c r="D20" s="39">
        <f>'Denuncias-Renuncias'!I20/'Denuncias-Renuncias'!G20</f>
        <v>8.7807325639739089E-4</v>
      </c>
      <c r="E20" s="39">
        <f>'Denuncias-Renuncias'!J20/'Denuncias-Renuncias'!G20</f>
        <v>0.65529352734571</v>
      </c>
      <c r="F20" s="39">
        <f>'Denuncias-Renuncias'!K20/'Denuncias-Renuncias'!G20</f>
        <v>1.93176116407426E-2</v>
      </c>
      <c r="G20" s="39">
        <f>'Denuncias-Renuncias'!L20/'Denuncias-Renuncias'!G20</f>
        <v>0.16846462619167085</v>
      </c>
      <c r="H20" s="39">
        <f>'Denuncias-Renuncias'!M20/'Denuncias-Renuncias'!G20</f>
        <v>0.11327145007526342</v>
      </c>
      <c r="I20" s="39">
        <f>'Denuncias-Renuncias'!N20/'Denuncias-Renuncias'!G20</f>
        <v>3.775715002508781E-2</v>
      </c>
    </row>
    <row r="21" spans="2:9" ht="20.100000000000001" customHeight="1" thickBot="1" x14ac:dyDescent="0.25">
      <c r="B21" s="4" t="s">
        <v>32</v>
      </c>
      <c r="C21" s="39">
        <f>'Denuncias-Renuncias'!H21/'Denuncias-Renuncias'!$G21</f>
        <v>2.1682567215958369E-2</v>
      </c>
      <c r="D21" s="39">
        <f>'Denuncias-Renuncias'!I21/'Denuncias-Renuncias'!G21</f>
        <v>1.7346053772766695E-3</v>
      </c>
      <c r="E21" s="39">
        <f>'Denuncias-Renuncias'!J21/'Denuncias-Renuncias'!G21</f>
        <v>0.50650477016478757</v>
      </c>
      <c r="F21" s="39">
        <f>'Denuncias-Renuncias'!K21/'Denuncias-Renuncias'!G21</f>
        <v>1.0407632263660017E-2</v>
      </c>
      <c r="G21" s="39">
        <f>'Denuncias-Renuncias'!L21/'Denuncias-Renuncias'!G21</f>
        <v>0.11621856027753687</v>
      </c>
      <c r="H21" s="39">
        <f>'Denuncias-Renuncias'!M21/'Denuncias-Renuncias'!G21</f>
        <v>4.0763226366001735E-2</v>
      </c>
      <c r="I21" s="39">
        <f>'Denuncias-Renuncias'!N21/'Denuncias-Renuncias'!G21</f>
        <v>0.30268863833477883</v>
      </c>
    </row>
    <row r="22" spans="2:9" ht="20.100000000000001" customHeight="1" thickBot="1" x14ac:dyDescent="0.25">
      <c r="B22" s="4" t="s">
        <v>33</v>
      </c>
      <c r="C22" s="39">
        <f>'Denuncias-Renuncias'!H22/'Denuncias-Renuncias'!$G22</f>
        <v>1.6163793103448277E-2</v>
      </c>
      <c r="D22" s="39">
        <f>'Denuncias-Renuncias'!I22/'Denuncias-Renuncias'!G22</f>
        <v>0</v>
      </c>
      <c r="E22" s="39">
        <f>'Denuncias-Renuncias'!J22/'Denuncias-Renuncias'!G22</f>
        <v>0.80765086206896552</v>
      </c>
      <c r="F22" s="39">
        <f>'Denuncias-Renuncias'!K22/'Denuncias-Renuncias'!G22</f>
        <v>2.2090517241379309E-2</v>
      </c>
      <c r="G22" s="39">
        <f>'Denuncias-Renuncias'!L22/'Denuncias-Renuncias'!G22</f>
        <v>0.11745689655172414</v>
      </c>
      <c r="H22" s="39">
        <f>'Denuncias-Renuncias'!M22/'Denuncias-Renuncias'!G22</f>
        <v>2.6400862068965518E-2</v>
      </c>
      <c r="I22" s="39">
        <f>'Denuncias-Renuncias'!N22/'Denuncias-Renuncias'!G22</f>
        <v>1.0237068965517241E-2</v>
      </c>
    </row>
    <row r="23" spans="2:9" ht="20.100000000000001" customHeight="1" thickBot="1" x14ac:dyDescent="0.25">
      <c r="B23" s="4" t="s">
        <v>34</v>
      </c>
      <c r="C23" s="39">
        <f>'Denuncias-Renuncias'!H23/'Denuncias-Renuncias'!$G23</f>
        <v>2.6465028355387523E-2</v>
      </c>
      <c r="D23" s="39">
        <f>'Denuncias-Renuncias'!I23/'Denuncias-Renuncias'!G23</f>
        <v>1.890359168241966E-3</v>
      </c>
      <c r="E23" s="39">
        <f>'Denuncias-Renuncias'!J23/'Denuncias-Renuncias'!G23</f>
        <v>0.7548834278512917</v>
      </c>
      <c r="F23" s="39">
        <f>'Denuncias-Renuncias'!K23/'Denuncias-Renuncias'!G23</f>
        <v>1.7769376181474481E-2</v>
      </c>
      <c r="G23" s="39">
        <f>'Denuncias-Renuncias'!L23/'Denuncias-Renuncias'!G23</f>
        <v>0.12362948960302457</v>
      </c>
      <c r="H23" s="39">
        <f>'Denuncias-Renuncias'!M23/'Denuncias-Renuncias'!G23</f>
        <v>5.5828607435412729E-2</v>
      </c>
      <c r="I23" s="39">
        <f>'Denuncias-Renuncias'!N23/'Denuncias-Renuncias'!G23</f>
        <v>1.9533711405166982E-2</v>
      </c>
    </row>
    <row r="24" spans="2:9" ht="20.100000000000001" customHeight="1" thickBot="1" x14ac:dyDescent="0.25">
      <c r="B24" s="4" t="s">
        <v>35</v>
      </c>
      <c r="C24" s="39">
        <f>'Denuncias-Renuncias'!H24/'Denuncias-Renuncias'!$G24</f>
        <v>7.9904115061925688E-4</v>
      </c>
      <c r="D24" s="39">
        <f>'Denuncias-Renuncias'!I24/'Denuncias-Renuncias'!G24</f>
        <v>0</v>
      </c>
      <c r="E24" s="39">
        <f>'Denuncias-Renuncias'!J24/'Denuncias-Renuncias'!G24</f>
        <v>0.75709149021174593</v>
      </c>
      <c r="F24" s="39">
        <f>'Denuncias-Renuncias'!K24/'Denuncias-Renuncias'!G24</f>
        <v>2.0375549340791051E-2</v>
      </c>
      <c r="G24" s="39">
        <f>'Denuncias-Renuncias'!L24/'Denuncias-Renuncias'!G24</f>
        <v>0.17139432680783059</v>
      </c>
      <c r="H24" s="39">
        <f>'Denuncias-Renuncias'!M24/'Denuncias-Renuncias'!G24</f>
        <v>4.9940071913703553E-2</v>
      </c>
      <c r="I24" s="39">
        <f>'Denuncias-Renuncias'!N24/'Denuncias-Renuncias'!G24</f>
        <v>3.9952057530962844E-4</v>
      </c>
    </row>
    <row r="25" spans="2:9" ht="20.100000000000001" customHeight="1" thickBot="1" x14ac:dyDescent="0.25">
      <c r="B25" s="4" t="s">
        <v>36</v>
      </c>
      <c r="C25" s="39">
        <f>'Denuncias-Renuncias'!H25/'Denuncias-Renuncias'!$G25</f>
        <v>2.6246719160104987E-3</v>
      </c>
      <c r="D25" s="39">
        <f>'Denuncias-Renuncias'!I25/'Denuncias-Renuncias'!G25</f>
        <v>1.3123359580052493E-3</v>
      </c>
      <c r="E25" s="39">
        <f>'Denuncias-Renuncias'!J25/'Denuncias-Renuncias'!G25</f>
        <v>0.60104986876640421</v>
      </c>
      <c r="F25" s="39">
        <f>'Denuncias-Renuncias'!K25/'Denuncias-Renuncias'!G25</f>
        <v>4.5931758530183726E-2</v>
      </c>
      <c r="G25" s="39">
        <f>'Denuncias-Renuncias'!L25/'Denuncias-Renuncias'!G25</f>
        <v>0.28215223097112863</v>
      </c>
      <c r="H25" s="39">
        <f>'Denuncias-Renuncias'!M25/'Denuncias-Renuncias'!G25</f>
        <v>6.2992125984251968E-2</v>
      </c>
      <c r="I25" s="39">
        <f>'Denuncias-Renuncias'!N25/'Denuncias-Renuncias'!G25</f>
        <v>3.937007874015748E-3</v>
      </c>
    </row>
    <row r="26" spans="2:9" ht="20.100000000000001" customHeight="1" thickBot="1" x14ac:dyDescent="0.25">
      <c r="B26" s="5" t="s">
        <v>37</v>
      </c>
      <c r="C26" s="39">
        <f>'Denuncias-Renuncias'!H26/'Denuncias-Renuncias'!$G26</f>
        <v>1.1091652072387624E-2</v>
      </c>
      <c r="D26" s="39">
        <f>'Denuncias-Renuncias'!I26/'Denuncias-Renuncias'!G26</f>
        <v>0</v>
      </c>
      <c r="E26" s="39">
        <f>'Denuncias-Renuncias'!J26/'Denuncias-Renuncias'!G26</f>
        <v>0.69702276707530653</v>
      </c>
      <c r="F26" s="39">
        <f>'Denuncias-Renuncias'!K26/'Denuncias-Renuncias'!G26</f>
        <v>5.837711617046118E-3</v>
      </c>
      <c r="G26" s="39">
        <f>'Denuncias-Renuncias'!L26/'Denuncias-Renuncias'!G26</f>
        <v>0.22591943957968477</v>
      </c>
      <c r="H26" s="39">
        <f>'Denuncias-Renuncias'!M26/'Denuncias-Renuncias'!G26</f>
        <v>5.837711617046118E-2</v>
      </c>
      <c r="I26" s="39">
        <f>'Denuncias-Renuncias'!N26/'Denuncias-Renuncias'!G26</f>
        <v>1.7513134851138354E-3</v>
      </c>
    </row>
    <row r="27" spans="2:9" ht="20.100000000000001" customHeight="1" thickBot="1" x14ac:dyDescent="0.25">
      <c r="B27" s="6" t="s">
        <v>38</v>
      </c>
      <c r="C27" s="39">
        <f>'Denuncias-Renuncias'!H27/'Denuncias-Renuncias'!$G27</f>
        <v>0</v>
      </c>
      <c r="D27" s="39">
        <f>'Denuncias-Renuncias'!I27/'Denuncias-Renuncias'!G27</f>
        <v>0</v>
      </c>
      <c r="E27" s="39">
        <f>'Denuncias-Renuncias'!J27/'Denuncias-Renuncias'!G27</f>
        <v>0.99199999999999999</v>
      </c>
      <c r="F27" s="39">
        <f>'Denuncias-Renuncias'!K27/'Denuncias-Renuncias'!G27</f>
        <v>4.0000000000000001E-3</v>
      </c>
      <c r="G27" s="39">
        <f>'Denuncias-Renuncias'!L27/'Denuncias-Renuncias'!G27</f>
        <v>4.0000000000000001E-3</v>
      </c>
      <c r="H27" s="39">
        <f>'Denuncias-Renuncias'!M27/'Denuncias-Renuncias'!G27</f>
        <v>0</v>
      </c>
      <c r="I27" s="39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0">
        <f>'Denuncias-Renuncias'!H28/'Denuncias-Renuncias'!$G28</f>
        <v>1.1910994764397905E-2</v>
      </c>
      <c r="D28" s="40">
        <f>'Denuncias-Renuncias'!I28/'Denuncias-Renuncias'!G28</f>
        <v>2.0007479431563202E-3</v>
      </c>
      <c r="E28" s="40">
        <f>'Denuncias-Renuncias'!J28/'Denuncias-Renuncias'!G28</f>
        <v>0.71280852655198201</v>
      </c>
      <c r="F28" s="40">
        <f>'Denuncias-Renuncias'!K28/'Denuncias-Renuncias'!G28</f>
        <v>1.6436050860134631E-2</v>
      </c>
      <c r="G28" s="40">
        <f>'Denuncias-Renuncias'!L28/'Denuncias-Renuncias'!G28</f>
        <v>0.15284218399401645</v>
      </c>
      <c r="H28" s="40">
        <f>'Denuncias-Renuncias'!M28/'Denuncias-Renuncias'!G28</f>
        <v>7.8085265519820493E-2</v>
      </c>
      <c r="I28" s="40">
        <f>'Denuncias-Renuncias'!N28/'Denuncias-Renuncias'!G28</f>
        <v>2.5916230366492148E-2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9: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14"/>
      <c r="C9" s="77" t="s">
        <v>203</v>
      </c>
      <c r="D9" s="77"/>
      <c r="E9" s="77"/>
      <c r="F9" s="77"/>
      <c r="G9" s="77" t="s">
        <v>204</v>
      </c>
      <c r="H9" s="77"/>
      <c r="I9" s="77"/>
    </row>
    <row r="10" spans="2:9" ht="72" thickBot="1" x14ac:dyDescent="0.25">
      <c r="B10" s="36"/>
      <c r="C10" s="21" t="s">
        <v>205</v>
      </c>
      <c r="D10" s="21" t="s">
        <v>206</v>
      </c>
      <c r="E10" s="21" t="s">
        <v>207</v>
      </c>
      <c r="F10" s="21" t="s">
        <v>208</v>
      </c>
      <c r="G10" s="21" t="s">
        <v>209</v>
      </c>
      <c r="H10" s="21" t="s">
        <v>210</v>
      </c>
      <c r="I10" s="21" t="s">
        <v>211</v>
      </c>
    </row>
    <row r="11" spans="2:9" ht="20.100000000000001" customHeight="1" thickBot="1" x14ac:dyDescent="0.25">
      <c r="B11" s="3" t="s">
        <v>22</v>
      </c>
      <c r="C11" s="18">
        <v>92</v>
      </c>
      <c r="D11" s="18">
        <v>516</v>
      </c>
      <c r="E11" s="18">
        <v>52</v>
      </c>
      <c r="F11" s="18">
        <v>660</v>
      </c>
      <c r="G11" s="18">
        <v>3052</v>
      </c>
      <c r="H11" s="18">
        <v>35</v>
      </c>
      <c r="I11" s="18">
        <v>3087</v>
      </c>
    </row>
    <row r="12" spans="2:9" ht="20.100000000000001" customHeight="1" thickBot="1" x14ac:dyDescent="0.25">
      <c r="B12" s="4" t="s">
        <v>23</v>
      </c>
      <c r="C12" s="19">
        <v>6</v>
      </c>
      <c r="D12" s="19">
        <v>10</v>
      </c>
      <c r="E12" s="19">
        <v>10</v>
      </c>
      <c r="F12" s="19">
        <v>26</v>
      </c>
      <c r="G12" s="19">
        <v>403</v>
      </c>
      <c r="H12" s="19">
        <v>4</v>
      </c>
      <c r="I12" s="19">
        <v>407</v>
      </c>
    </row>
    <row r="13" spans="2:9" ht="20.100000000000001" customHeight="1" thickBot="1" x14ac:dyDescent="0.25">
      <c r="B13" s="4" t="s">
        <v>24</v>
      </c>
      <c r="C13" s="19">
        <v>4</v>
      </c>
      <c r="D13" s="19">
        <v>1</v>
      </c>
      <c r="E13" s="19">
        <v>1</v>
      </c>
      <c r="F13" s="19">
        <v>6</v>
      </c>
      <c r="G13" s="19">
        <v>224</v>
      </c>
      <c r="H13" s="19">
        <v>0</v>
      </c>
      <c r="I13" s="19">
        <v>224</v>
      </c>
    </row>
    <row r="14" spans="2:9" ht="20.100000000000001" customHeight="1" thickBot="1" x14ac:dyDescent="0.25">
      <c r="B14" s="4" t="s">
        <v>25</v>
      </c>
      <c r="C14" s="19">
        <v>13</v>
      </c>
      <c r="D14" s="19">
        <v>10</v>
      </c>
      <c r="E14" s="19">
        <v>8</v>
      </c>
      <c r="F14" s="19">
        <v>31</v>
      </c>
      <c r="G14" s="19">
        <v>822</v>
      </c>
      <c r="H14" s="19">
        <v>0</v>
      </c>
      <c r="I14" s="19">
        <v>822</v>
      </c>
    </row>
    <row r="15" spans="2:9" ht="20.100000000000001" customHeight="1" thickBot="1" x14ac:dyDescent="0.25">
      <c r="B15" s="4" t="s">
        <v>26</v>
      </c>
      <c r="C15" s="19">
        <v>76</v>
      </c>
      <c r="D15" s="19">
        <v>58</v>
      </c>
      <c r="E15" s="19">
        <v>32</v>
      </c>
      <c r="F15" s="19">
        <v>166</v>
      </c>
      <c r="G15" s="19">
        <v>1013</v>
      </c>
      <c r="H15" s="19">
        <v>18</v>
      </c>
      <c r="I15" s="19">
        <v>1031</v>
      </c>
    </row>
    <row r="16" spans="2:9" ht="20.100000000000001" customHeight="1" thickBot="1" x14ac:dyDescent="0.25">
      <c r="B16" s="4" t="s">
        <v>27</v>
      </c>
      <c r="C16" s="19">
        <v>3</v>
      </c>
      <c r="D16" s="19">
        <v>7</v>
      </c>
      <c r="E16" s="19">
        <v>3</v>
      </c>
      <c r="F16" s="19">
        <v>13</v>
      </c>
      <c r="G16" s="19">
        <v>196</v>
      </c>
      <c r="H16" s="19">
        <v>0</v>
      </c>
      <c r="I16" s="19">
        <v>196</v>
      </c>
    </row>
    <row r="17" spans="2:9" ht="20.100000000000001" customHeight="1" thickBot="1" x14ac:dyDescent="0.25">
      <c r="B17" s="4" t="s">
        <v>28</v>
      </c>
      <c r="C17" s="19">
        <v>4</v>
      </c>
      <c r="D17" s="19">
        <v>17</v>
      </c>
      <c r="E17" s="19">
        <v>3</v>
      </c>
      <c r="F17" s="19">
        <v>24</v>
      </c>
      <c r="G17" s="19">
        <v>642</v>
      </c>
      <c r="H17" s="19">
        <v>8</v>
      </c>
      <c r="I17" s="19">
        <v>650</v>
      </c>
    </row>
    <row r="18" spans="2:9" ht="20.100000000000001" customHeight="1" thickBot="1" x14ac:dyDescent="0.25">
      <c r="B18" s="4" t="s">
        <v>29</v>
      </c>
      <c r="C18" s="19">
        <v>3</v>
      </c>
      <c r="D18" s="19">
        <v>9</v>
      </c>
      <c r="E18" s="19">
        <v>4</v>
      </c>
      <c r="F18" s="19">
        <v>16</v>
      </c>
      <c r="G18" s="19">
        <v>517</v>
      </c>
      <c r="H18" s="19">
        <v>0</v>
      </c>
      <c r="I18" s="19">
        <v>517</v>
      </c>
    </row>
    <row r="19" spans="2:9" ht="20.100000000000001" customHeight="1" thickBot="1" x14ac:dyDescent="0.25">
      <c r="B19" s="4" t="s">
        <v>30</v>
      </c>
      <c r="C19" s="19">
        <v>31</v>
      </c>
      <c r="D19" s="19">
        <v>67</v>
      </c>
      <c r="E19" s="19">
        <v>15</v>
      </c>
      <c r="F19" s="19">
        <v>113</v>
      </c>
      <c r="G19" s="19">
        <v>2134</v>
      </c>
      <c r="H19" s="19">
        <v>61</v>
      </c>
      <c r="I19" s="19">
        <v>2195</v>
      </c>
    </row>
    <row r="20" spans="2:9" ht="20.100000000000001" customHeight="1" thickBot="1" x14ac:dyDescent="0.25">
      <c r="B20" s="4" t="s">
        <v>31</v>
      </c>
      <c r="C20" s="19">
        <v>86</v>
      </c>
      <c r="D20" s="19">
        <v>48</v>
      </c>
      <c r="E20" s="19">
        <v>27</v>
      </c>
      <c r="F20" s="19">
        <v>161</v>
      </c>
      <c r="G20" s="19">
        <v>1916</v>
      </c>
      <c r="H20" s="19">
        <v>29</v>
      </c>
      <c r="I20" s="19">
        <v>1945</v>
      </c>
    </row>
    <row r="21" spans="2:9" ht="20.100000000000001" customHeight="1" thickBot="1" x14ac:dyDescent="0.25">
      <c r="B21" s="4" t="s">
        <v>32</v>
      </c>
      <c r="C21" s="19">
        <v>0</v>
      </c>
      <c r="D21" s="19">
        <v>4</v>
      </c>
      <c r="E21" s="19">
        <v>11</v>
      </c>
      <c r="F21" s="19">
        <v>15</v>
      </c>
      <c r="G21" s="19">
        <v>293</v>
      </c>
      <c r="H21" s="19">
        <v>0</v>
      </c>
      <c r="I21" s="19">
        <v>293</v>
      </c>
    </row>
    <row r="22" spans="2:9" ht="20.100000000000001" customHeight="1" thickBot="1" x14ac:dyDescent="0.25">
      <c r="B22" s="4" t="s">
        <v>33</v>
      </c>
      <c r="C22" s="19">
        <v>17</v>
      </c>
      <c r="D22" s="19">
        <v>5</v>
      </c>
      <c r="E22" s="19">
        <v>2</v>
      </c>
      <c r="F22" s="19">
        <v>24</v>
      </c>
      <c r="G22" s="19">
        <v>675</v>
      </c>
      <c r="H22" s="19">
        <v>0</v>
      </c>
      <c r="I22" s="19">
        <v>675</v>
      </c>
    </row>
    <row r="23" spans="2:9" ht="20.100000000000001" customHeight="1" thickBot="1" x14ac:dyDescent="0.25">
      <c r="B23" s="4" t="s">
        <v>34</v>
      </c>
      <c r="C23" s="19">
        <v>49</v>
      </c>
      <c r="D23" s="19">
        <v>36</v>
      </c>
      <c r="E23" s="19">
        <v>14</v>
      </c>
      <c r="F23" s="19">
        <v>99</v>
      </c>
      <c r="G23" s="19">
        <v>2970</v>
      </c>
      <c r="H23" s="19">
        <v>0</v>
      </c>
      <c r="I23" s="19">
        <v>2970</v>
      </c>
    </row>
    <row r="24" spans="2:9" ht="20.100000000000001" customHeight="1" thickBot="1" x14ac:dyDescent="0.25">
      <c r="B24" s="4" t="s">
        <v>35</v>
      </c>
      <c r="C24" s="19">
        <v>12</v>
      </c>
      <c r="D24" s="19">
        <v>0</v>
      </c>
      <c r="E24" s="19">
        <v>51</v>
      </c>
      <c r="F24" s="19">
        <v>63</v>
      </c>
      <c r="G24" s="19">
        <v>726</v>
      </c>
      <c r="H24" s="19">
        <v>9</v>
      </c>
      <c r="I24" s="19">
        <v>735</v>
      </c>
    </row>
    <row r="25" spans="2:9" ht="20.100000000000001" customHeight="1" thickBot="1" x14ac:dyDescent="0.25">
      <c r="B25" s="4" t="s">
        <v>36</v>
      </c>
      <c r="C25" s="19">
        <v>8</v>
      </c>
      <c r="D25" s="19">
        <v>7</v>
      </c>
      <c r="E25" s="19">
        <v>1</v>
      </c>
      <c r="F25" s="19">
        <v>16</v>
      </c>
      <c r="G25" s="19">
        <v>175</v>
      </c>
      <c r="H25" s="19">
        <v>5</v>
      </c>
      <c r="I25" s="19">
        <v>180</v>
      </c>
    </row>
    <row r="26" spans="2:9" ht="20.100000000000001" customHeight="1" thickBot="1" x14ac:dyDescent="0.25">
      <c r="B26" s="5" t="s">
        <v>37</v>
      </c>
      <c r="C26" s="19">
        <v>7</v>
      </c>
      <c r="D26" s="19">
        <v>4</v>
      </c>
      <c r="E26" s="19">
        <v>6</v>
      </c>
      <c r="F26" s="19">
        <v>17</v>
      </c>
      <c r="G26" s="19">
        <v>418</v>
      </c>
      <c r="H26" s="19">
        <v>12</v>
      </c>
      <c r="I26" s="19">
        <v>430</v>
      </c>
    </row>
    <row r="27" spans="2:9" ht="20.100000000000001" customHeight="1" thickBot="1" x14ac:dyDescent="0.25">
      <c r="B27" s="6" t="s">
        <v>38</v>
      </c>
      <c r="C27" s="20">
        <v>1</v>
      </c>
      <c r="D27" s="20">
        <v>0</v>
      </c>
      <c r="E27" s="20">
        <v>0</v>
      </c>
      <c r="F27" s="20">
        <v>1</v>
      </c>
      <c r="G27" s="20">
        <v>50</v>
      </c>
      <c r="H27" s="20">
        <v>0</v>
      </c>
      <c r="I27" s="20">
        <v>50</v>
      </c>
    </row>
    <row r="28" spans="2:9" ht="20.100000000000001" customHeight="1" thickBot="1" x14ac:dyDescent="0.25">
      <c r="B28" s="7" t="s">
        <v>39</v>
      </c>
      <c r="C28" s="9">
        <f>SUM(C11:C27)</f>
        <v>412</v>
      </c>
      <c r="D28" s="9">
        <f t="shared" ref="D28:I28" si="0">SUM(D11:D27)</f>
        <v>799</v>
      </c>
      <c r="E28" s="9">
        <f t="shared" si="0"/>
        <v>240</v>
      </c>
      <c r="F28" s="9">
        <f t="shared" si="0"/>
        <v>1451</v>
      </c>
      <c r="G28" s="9">
        <f t="shared" si="0"/>
        <v>16226</v>
      </c>
      <c r="H28" s="9">
        <f t="shared" si="0"/>
        <v>181</v>
      </c>
      <c r="I28" s="9">
        <f t="shared" si="0"/>
        <v>16407</v>
      </c>
    </row>
    <row r="29" spans="2:9" x14ac:dyDescent="0.2">
      <c r="C29" s="54"/>
      <c r="D29" s="54"/>
      <c r="E29" s="54"/>
      <c r="F29" s="54"/>
      <c r="G29" s="54"/>
      <c r="H29" s="54"/>
      <c r="I29" s="54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V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3" max="13" width="23.5" bestFit="1" customWidth="1"/>
    <col min="14" max="14" width="12.75" bestFit="1" customWidth="1"/>
    <col min="15" max="18" width="14.625" customWidth="1"/>
    <col min="19" max="19" width="20.875" bestFit="1" customWidth="1"/>
    <col min="20" max="20" width="13.25" hidden="1" customWidth="1"/>
    <col min="21" max="21" width="13.875" hidden="1" customWidth="1"/>
    <col min="22" max="22" width="11.75" hidden="1" customWidth="1"/>
    <col min="23" max="23" width="8.625" customWidth="1"/>
  </cols>
  <sheetData>
    <row r="7" spans="2:22" ht="46.5" customHeight="1" x14ac:dyDescent="0.2"/>
    <row r="9" spans="2:22" ht="41.25" customHeight="1" x14ac:dyDescent="0.2">
      <c r="B9" s="14"/>
      <c r="C9" s="95" t="s">
        <v>212</v>
      </c>
      <c r="D9" s="96"/>
      <c r="E9" s="96"/>
      <c r="F9" s="96"/>
      <c r="G9" s="96"/>
      <c r="H9" s="97"/>
      <c r="M9" s="14"/>
      <c r="N9" s="92" t="s">
        <v>220</v>
      </c>
      <c r="O9" s="93"/>
      <c r="P9" s="93"/>
      <c r="Q9" s="93"/>
      <c r="R9" s="93"/>
      <c r="S9" s="48"/>
    </row>
    <row r="10" spans="2:22" ht="41.25" customHeight="1" x14ac:dyDescent="0.2">
      <c r="B10" s="14"/>
      <c r="C10" s="78" t="s">
        <v>213</v>
      </c>
      <c r="D10" s="78"/>
      <c r="E10" s="78" t="s">
        <v>214</v>
      </c>
      <c r="F10" s="78"/>
      <c r="G10" s="78" t="s">
        <v>215</v>
      </c>
      <c r="H10" s="78" t="s">
        <v>75</v>
      </c>
      <c r="M10" s="14"/>
      <c r="N10" s="78" t="s">
        <v>213</v>
      </c>
      <c r="O10" s="78"/>
      <c r="P10" s="78" t="s">
        <v>214</v>
      </c>
      <c r="Q10" s="78"/>
      <c r="R10" s="78" t="s">
        <v>215</v>
      </c>
      <c r="S10" s="94"/>
    </row>
    <row r="11" spans="2:22" ht="41.25" customHeight="1" thickBot="1" x14ac:dyDescent="0.25">
      <c r="B11" s="14"/>
      <c r="C11" s="15" t="s">
        <v>216</v>
      </c>
      <c r="D11" s="15" t="s">
        <v>217</v>
      </c>
      <c r="E11" s="15" t="s">
        <v>218</v>
      </c>
      <c r="F11" s="15" t="s">
        <v>219</v>
      </c>
      <c r="G11" s="78"/>
      <c r="H11" s="78"/>
      <c r="M11" s="14"/>
      <c r="N11" s="15" t="s">
        <v>216</v>
      </c>
      <c r="O11" s="15" t="s">
        <v>217</v>
      </c>
      <c r="P11" s="15" t="s">
        <v>218</v>
      </c>
      <c r="Q11" s="15" t="s">
        <v>219</v>
      </c>
      <c r="R11" s="78"/>
      <c r="S11" s="94"/>
      <c r="T11" s="15" t="s">
        <v>221</v>
      </c>
      <c r="U11" s="15" t="s">
        <v>222</v>
      </c>
      <c r="V11" s="15" t="s">
        <v>52</v>
      </c>
    </row>
    <row r="12" spans="2:22" ht="20.100000000000001" customHeight="1" thickBot="1" x14ac:dyDescent="0.25">
      <c r="B12" s="3" t="s">
        <v>22</v>
      </c>
      <c r="C12" s="51">
        <f t="shared" ref="C12:C29" si="0">+N12/V12</f>
        <v>9.0899482084346259E-3</v>
      </c>
      <c r="D12" s="51">
        <f t="shared" ref="D12:D29" si="1">+O12/V12</f>
        <v>0.16372476482401438</v>
      </c>
      <c r="E12" s="51">
        <f t="shared" ref="E12:E29" si="2">+P12/V12</f>
        <v>6.9760067646126203E-2</v>
      </c>
      <c r="F12" s="51">
        <f t="shared" ref="F12:F29" si="3">+Q12/V12</f>
        <v>0.32628686185392664</v>
      </c>
      <c r="G12" s="51">
        <f t="shared" ref="G12:G29" si="4">+R12/V12</f>
        <v>0.16182221752457457</v>
      </c>
      <c r="H12" s="51">
        <f>1-C12-D12-E12-F12-G12</f>
        <v>0.26931613994292347</v>
      </c>
      <c r="M12" s="3" t="s">
        <v>22</v>
      </c>
      <c r="N12" s="18">
        <v>86</v>
      </c>
      <c r="O12" s="18">
        <v>1549</v>
      </c>
      <c r="P12" s="18">
        <v>660</v>
      </c>
      <c r="Q12" s="18">
        <v>3087</v>
      </c>
      <c r="R12" s="18">
        <v>1531</v>
      </c>
      <c r="S12" s="10"/>
      <c r="T12" s="31">
        <v>7931</v>
      </c>
      <c r="U12" s="31">
        <v>1</v>
      </c>
      <c r="V12" s="31">
        <f>T12-U12+R12</f>
        <v>9461</v>
      </c>
    </row>
    <row r="13" spans="2:22" ht="20.100000000000001" customHeight="1" thickBot="1" x14ac:dyDescent="0.25">
      <c r="B13" s="4" t="s">
        <v>23</v>
      </c>
      <c r="C13" s="51">
        <f t="shared" si="0"/>
        <v>1.1876484560570071E-2</v>
      </c>
      <c r="D13" s="51">
        <f t="shared" si="1"/>
        <v>0.20823436262866191</v>
      </c>
      <c r="E13" s="51">
        <f t="shared" si="2"/>
        <v>2.0585906571654791E-2</v>
      </c>
      <c r="F13" s="51">
        <f t="shared" si="3"/>
        <v>0.32224861441013458</v>
      </c>
      <c r="G13" s="51">
        <f t="shared" si="4"/>
        <v>0.14251781472684086</v>
      </c>
      <c r="H13" s="51">
        <f t="shared" ref="H13:H29" si="5">1-C13-D13-E13-F13-G13</f>
        <v>0.29453681710213775</v>
      </c>
      <c r="M13" s="4" t="s">
        <v>23</v>
      </c>
      <c r="N13" s="19">
        <v>15</v>
      </c>
      <c r="O13" s="19">
        <v>263</v>
      </c>
      <c r="P13" s="19">
        <v>26</v>
      </c>
      <c r="Q13" s="19">
        <v>407</v>
      </c>
      <c r="R13" s="19">
        <v>180</v>
      </c>
      <c r="S13" s="10"/>
      <c r="T13" s="31">
        <v>1087</v>
      </c>
      <c r="U13" s="31">
        <v>4</v>
      </c>
      <c r="V13" s="31">
        <f t="shared" ref="V13:V29" si="6">T13-U13+R13</f>
        <v>1263</v>
      </c>
    </row>
    <row r="14" spans="2:22" ht="20.100000000000001" customHeight="1" thickBot="1" x14ac:dyDescent="0.25">
      <c r="B14" s="4" t="s">
        <v>24</v>
      </c>
      <c r="C14" s="51">
        <f t="shared" si="0"/>
        <v>8.9285714285714281E-3</v>
      </c>
      <c r="D14" s="51">
        <f t="shared" si="1"/>
        <v>0.25892857142857145</v>
      </c>
      <c r="E14" s="51">
        <f t="shared" si="2"/>
        <v>7.6530612244897957E-3</v>
      </c>
      <c r="F14" s="51">
        <f t="shared" si="3"/>
        <v>0.2857142857142857</v>
      </c>
      <c r="G14" s="51">
        <f t="shared" si="4"/>
        <v>0.18622448979591838</v>
      </c>
      <c r="H14" s="51">
        <f t="shared" si="5"/>
        <v>0.2525510204081633</v>
      </c>
      <c r="M14" s="4" t="s">
        <v>24</v>
      </c>
      <c r="N14" s="19">
        <v>7</v>
      </c>
      <c r="O14" s="19">
        <v>203</v>
      </c>
      <c r="P14" s="19">
        <v>6</v>
      </c>
      <c r="Q14" s="19">
        <v>224</v>
      </c>
      <c r="R14" s="19">
        <v>146</v>
      </c>
      <c r="S14" s="10"/>
      <c r="T14" s="31">
        <v>638</v>
      </c>
      <c r="U14" s="31">
        <v>0</v>
      </c>
      <c r="V14" s="31">
        <f t="shared" si="6"/>
        <v>784</v>
      </c>
    </row>
    <row r="15" spans="2:22" ht="20.100000000000001" customHeight="1" thickBot="1" x14ac:dyDescent="0.25">
      <c r="B15" s="4" t="s">
        <v>25</v>
      </c>
      <c r="C15" s="51">
        <f t="shared" si="0"/>
        <v>8.6862106406080351E-3</v>
      </c>
      <c r="D15" s="51">
        <f t="shared" si="1"/>
        <v>0.17372421281216069</v>
      </c>
      <c r="E15" s="51">
        <f t="shared" si="2"/>
        <v>1.6829533116178068E-2</v>
      </c>
      <c r="F15" s="51">
        <f t="shared" si="3"/>
        <v>0.44625407166123776</v>
      </c>
      <c r="G15" s="51">
        <f t="shared" si="4"/>
        <v>0.13680781758957655</v>
      </c>
      <c r="H15" s="51">
        <f t="shared" si="5"/>
        <v>0.21769815418023891</v>
      </c>
      <c r="M15" s="4" t="s">
        <v>25</v>
      </c>
      <c r="N15" s="19">
        <v>16</v>
      </c>
      <c r="O15" s="19">
        <v>320</v>
      </c>
      <c r="P15" s="19">
        <v>31</v>
      </c>
      <c r="Q15" s="19">
        <v>822</v>
      </c>
      <c r="R15" s="19">
        <v>252</v>
      </c>
      <c r="S15" s="10"/>
      <c r="T15" s="31">
        <v>1590</v>
      </c>
      <c r="U15" s="31">
        <v>0</v>
      </c>
      <c r="V15" s="31">
        <f t="shared" si="6"/>
        <v>1842</v>
      </c>
    </row>
    <row r="16" spans="2:22" ht="20.100000000000001" customHeight="1" thickBot="1" x14ac:dyDescent="0.25">
      <c r="B16" s="4" t="s">
        <v>26</v>
      </c>
      <c r="C16" s="51">
        <f t="shared" si="0"/>
        <v>1.2237093690248566E-2</v>
      </c>
      <c r="D16" s="51">
        <f t="shared" si="1"/>
        <v>0.31434034416826001</v>
      </c>
      <c r="E16" s="51">
        <f t="shared" si="2"/>
        <v>6.3479923518164436E-2</v>
      </c>
      <c r="F16" s="51">
        <f t="shared" si="3"/>
        <v>0.394263862332696</v>
      </c>
      <c r="G16" s="51">
        <f t="shared" si="4"/>
        <v>4.780114722753346E-2</v>
      </c>
      <c r="H16" s="51">
        <f t="shared" si="5"/>
        <v>0.16787762906309742</v>
      </c>
      <c r="M16" s="4" t="s">
        <v>26</v>
      </c>
      <c r="N16" s="19">
        <v>32</v>
      </c>
      <c r="O16" s="19">
        <v>822</v>
      </c>
      <c r="P16" s="19">
        <v>166</v>
      </c>
      <c r="Q16" s="19">
        <v>1031</v>
      </c>
      <c r="R16" s="19">
        <v>125</v>
      </c>
      <c r="S16" s="10"/>
      <c r="T16" s="31">
        <v>2490</v>
      </c>
      <c r="U16" s="31">
        <v>0</v>
      </c>
      <c r="V16" s="31">
        <f t="shared" si="6"/>
        <v>2615</v>
      </c>
    </row>
    <row r="17" spans="2:22" ht="20.100000000000001" customHeight="1" thickBot="1" x14ac:dyDescent="0.25">
      <c r="B17" s="4" t="s">
        <v>27</v>
      </c>
      <c r="C17" s="51">
        <f t="shared" si="0"/>
        <v>2.6004728132387706E-2</v>
      </c>
      <c r="D17" s="51">
        <f t="shared" si="1"/>
        <v>0.21040189125295508</v>
      </c>
      <c r="E17" s="51">
        <f t="shared" si="2"/>
        <v>3.0732860520094562E-2</v>
      </c>
      <c r="F17" s="51">
        <f t="shared" si="3"/>
        <v>0.46335697399527187</v>
      </c>
      <c r="G17" s="51">
        <f t="shared" si="4"/>
        <v>0.1702127659574468</v>
      </c>
      <c r="H17" s="51">
        <f t="shared" si="5"/>
        <v>9.9290780141843921E-2</v>
      </c>
      <c r="M17" s="4" t="s">
        <v>27</v>
      </c>
      <c r="N17" s="19">
        <v>11</v>
      </c>
      <c r="O17" s="19">
        <v>89</v>
      </c>
      <c r="P17" s="19">
        <v>13</v>
      </c>
      <c r="Q17" s="19">
        <v>196</v>
      </c>
      <c r="R17" s="19">
        <v>72</v>
      </c>
      <c r="S17" s="10"/>
      <c r="T17" s="31">
        <v>351</v>
      </c>
      <c r="U17" s="31">
        <v>0</v>
      </c>
      <c r="V17" s="31">
        <f t="shared" si="6"/>
        <v>423</v>
      </c>
    </row>
    <row r="18" spans="2:22" ht="20.100000000000001" customHeight="1" thickBot="1" x14ac:dyDescent="0.25">
      <c r="B18" s="4" t="s">
        <v>28</v>
      </c>
      <c r="C18" s="51">
        <f t="shared" si="0"/>
        <v>1.1029411764705883E-2</v>
      </c>
      <c r="D18" s="51">
        <f t="shared" si="1"/>
        <v>0.11176470588235295</v>
      </c>
      <c r="E18" s="51">
        <f t="shared" si="2"/>
        <v>1.7647058823529412E-2</v>
      </c>
      <c r="F18" s="51">
        <f t="shared" si="3"/>
        <v>0.47794117647058826</v>
      </c>
      <c r="G18" s="51">
        <f t="shared" si="4"/>
        <v>0.21323529411764705</v>
      </c>
      <c r="H18" s="51">
        <f t="shared" si="5"/>
        <v>0.1683823529411764</v>
      </c>
      <c r="M18" s="4" t="s">
        <v>28</v>
      </c>
      <c r="N18" s="19">
        <v>15</v>
      </c>
      <c r="O18" s="19">
        <v>152</v>
      </c>
      <c r="P18" s="19">
        <v>24</v>
      </c>
      <c r="Q18" s="19">
        <v>650</v>
      </c>
      <c r="R18" s="19">
        <v>290</v>
      </c>
      <c r="S18" s="10"/>
      <c r="T18" s="31">
        <v>1070</v>
      </c>
      <c r="U18" s="31">
        <v>0</v>
      </c>
      <c r="V18" s="31">
        <f t="shared" si="6"/>
        <v>1360</v>
      </c>
    </row>
    <row r="19" spans="2:22" ht="20.100000000000001" customHeight="1" thickBot="1" x14ac:dyDescent="0.25">
      <c r="B19" s="4" t="s">
        <v>29</v>
      </c>
      <c r="C19" s="51">
        <f t="shared" si="0"/>
        <v>1.0358565737051793E-2</v>
      </c>
      <c r="D19" s="51">
        <f t="shared" si="1"/>
        <v>0.26533864541832669</v>
      </c>
      <c r="E19" s="51">
        <f t="shared" si="2"/>
        <v>1.2749003984063745E-2</v>
      </c>
      <c r="F19" s="51">
        <f t="shared" si="3"/>
        <v>0.41195219123505977</v>
      </c>
      <c r="G19" s="51">
        <f t="shared" si="4"/>
        <v>0.1641434262948207</v>
      </c>
      <c r="H19" s="51">
        <f t="shared" si="5"/>
        <v>0.13545816733067739</v>
      </c>
      <c r="M19" s="4" t="s">
        <v>29</v>
      </c>
      <c r="N19" s="19">
        <v>13</v>
      </c>
      <c r="O19" s="19">
        <v>333</v>
      </c>
      <c r="P19" s="19">
        <v>16</v>
      </c>
      <c r="Q19" s="19">
        <v>517</v>
      </c>
      <c r="R19" s="19">
        <v>206</v>
      </c>
      <c r="S19" s="10"/>
      <c r="T19" s="31">
        <v>1050</v>
      </c>
      <c r="U19" s="31">
        <v>1</v>
      </c>
      <c r="V19" s="31">
        <f t="shared" si="6"/>
        <v>1255</v>
      </c>
    </row>
    <row r="20" spans="2:22" ht="20.100000000000001" customHeight="1" thickBot="1" x14ac:dyDescent="0.25">
      <c r="B20" s="4" t="s">
        <v>30</v>
      </c>
      <c r="C20" s="51">
        <f t="shared" si="0"/>
        <v>6.6604995374653095E-3</v>
      </c>
      <c r="D20" s="51">
        <f t="shared" si="1"/>
        <v>0.1026827012025902</v>
      </c>
      <c r="E20" s="51">
        <f t="shared" si="2"/>
        <v>2.0906567992599445E-2</v>
      </c>
      <c r="F20" s="51">
        <f t="shared" si="3"/>
        <v>0.40610545790934321</v>
      </c>
      <c r="G20" s="51">
        <f t="shared" si="4"/>
        <v>0.30342275670675301</v>
      </c>
      <c r="H20" s="51">
        <f t="shared" si="5"/>
        <v>0.16022201665124886</v>
      </c>
      <c r="M20" s="4" t="s">
        <v>30</v>
      </c>
      <c r="N20" s="19">
        <v>36</v>
      </c>
      <c r="O20" s="19">
        <v>555</v>
      </c>
      <c r="P20" s="19">
        <v>113</v>
      </c>
      <c r="Q20" s="19">
        <v>2195</v>
      </c>
      <c r="R20" s="19">
        <v>1640</v>
      </c>
      <c r="S20" s="10"/>
      <c r="T20" s="31">
        <v>3770</v>
      </c>
      <c r="U20" s="31">
        <v>5</v>
      </c>
      <c r="V20" s="31">
        <f t="shared" si="6"/>
        <v>5405</v>
      </c>
    </row>
    <row r="21" spans="2:22" ht="20.100000000000001" customHeight="1" thickBot="1" x14ac:dyDescent="0.25">
      <c r="B21" s="4" t="s">
        <v>31</v>
      </c>
      <c r="C21" s="51">
        <f t="shared" si="0"/>
        <v>1.3755598208573257E-2</v>
      </c>
      <c r="D21" s="51">
        <f t="shared" si="1"/>
        <v>0.18937939859245043</v>
      </c>
      <c r="E21" s="51">
        <f t="shared" si="2"/>
        <v>2.5751759436980166E-2</v>
      </c>
      <c r="F21" s="51">
        <f t="shared" si="3"/>
        <v>0.31110044785668584</v>
      </c>
      <c r="G21" s="51">
        <f t="shared" si="4"/>
        <v>0.18602047344849648</v>
      </c>
      <c r="H21" s="51">
        <f t="shared" si="5"/>
        <v>0.27399232245681376</v>
      </c>
      <c r="M21" s="4" t="s">
        <v>31</v>
      </c>
      <c r="N21" s="19">
        <v>86</v>
      </c>
      <c r="O21" s="19">
        <v>1184</v>
      </c>
      <c r="P21" s="19">
        <v>161</v>
      </c>
      <c r="Q21" s="19">
        <v>1945</v>
      </c>
      <c r="R21" s="19">
        <v>1163</v>
      </c>
      <c r="S21" s="10"/>
      <c r="T21" s="31">
        <v>5090</v>
      </c>
      <c r="U21" s="31">
        <v>1</v>
      </c>
      <c r="V21" s="31">
        <f t="shared" si="6"/>
        <v>6252</v>
      </c>
    </row>
    <row r="22" spans="2:22" ht="20.100000000000001" customHeight="1" thickBot="1" x14ac:dyDescent="0.25">
      <c r="B22" s="4" t="s">
        <v>32</v>
      </c>
      <c r="C22" s="51">
        <f t="shared" si="0"/>
        <v>4.0160642570281121E-3</v>
      </c>
      <c r="D22" s="51">
        <f t="shared" si="1"/>
        <v>0.24899598393574296</v>
      </c>
      <c r="E22" s="51">
        <f t="shared" si="2"/>
        <v>2.0080321285140562E-2</v>
      </c>
      <c r="F22" s="51">
        <f t="shared" si="3"/>
        <v>0.39223560910307897</v>
      </c>
      <c r="G22" s="51">
        <f t="shared" si="4"/>
        <v>0.17001338688085676</v>
      </c>
      <c r="H22" s="51">
        <f t="shared" si="5"/>
        <v>0.16465863453815255</v>
      </c>
      <c r="M22" s="4" t="s">
        <v>32</v>
      </c>
      <c r="N22" s="19">
        <v>3</v>
      </c>
      <c r="O22" s="19">
        <v>186</v>
      </c>
      <c r="P22" s="19">
        <v>15</v>
      </c>
      <c r="Q22" s="19">
        <v>293</v>
      </c>
      <c r="R22" s="19">
        <v>127</v>
      </c>
      <c r="S22" s="10"/>
      <c r="T22" s="31">
        <v>621</v>
      </c>
      <c r="U22" s="31">
        <v>1</v>
      </c>
      <c r="V22" s="31">
        <f t="shared" si="6"/>
        <v>747</v>
      </c>
    </row>
    <row r="23" spans="2:22" ht="20.100000000000001" customHeight="1" thickBot="1" x14ac:dyDescent="0.25">
      <c r="B23" s="4" t="s">
        <v>33</v>
      </c>
      <c r="C23" s="51">
        <f t="shared" si="0"/>
        <v>1.7985611510791366E-2</v>
      </c>
      <c r="D23" s="51">
        <f t="shared" si="1"/>
        <v>0.18776978417266188</v>
      </c>
      <c r="E23" s="51">
        <f t="shared" si="2"/>
        <v>1.7266187050359712E-2</v>
      </c>
      <c r="F23" s="51">
        <f t="shared" si="3"/>
        <v>0.48561151079136688</v>
      </c>
      <c r="G23" s="51">
        <f t="shared" si="4"/>
        <v>0.18273381294964028</v>
      </c>
      <c r="H23" s="51">
        <f t="shared" si="5"/>
        <v>0.10863309352517983</v>
      </c>
      <c r="M23" s="4" t="s">
        <v>33</v>
      </c>
      <c r="N23" s="19">
        <v>25</v>
      </c>
      <c r="O23" s="19">
        <v>261</v>
      </c>
      <c r="P23" s="19">
        <v>24</v>
      </c>
      <c r="Q23" s="19">
        <v>675</v>
      </c>
      <c r="R23" s="19">
        <v>254</v>
      </c>
      <c r="S23" s="10"/>
      <c r="T23" s="31">
        <v>1138</v>
      </c>
      <c r="U23" s="31">
        <v>2</v>
      </c>
      <c r="V23" s="31">
        <f t="shared" si="6"/>
        <v>1390</v>
      </c>
    </row>
    <row r="24" spans="2:22" ht="20.100000000000001" customHeight="1" thickBot="1" x14ac:dyDescent="0.25">
      <c r="B24" s="4" t="s">
        <v>34</v>
      </c>
      <c r="C24" s="51">
        <f t="shared" si="0"/>
        <v>8.7273881307521426E-3</v>
      </c>
      <c r="D24" s="51">
        <f t="shared" si="1"/>
        <v>4.7762615042843543E-2</v>
      </c>
      <c r="E24" s="51">
        <f t="shared" si="2"/>
        <v>1.5709298635353856E-2</v>
      </c>
      <c r="F24" s="51">
        <f t="shared" si="3"/>
        <v>0.47127895906061568</v>
      </c>
      <c r="G24" s="51">
        <f t="shared" si="4"/>
        <v>0.17597588067280229</v>
      </c>
      <c r="H24" s="51">
        <f t="shared" si="5"/>
        <v>0.28054585845763252</v>
      </c>
      <c r="M24" s="4" t="s">
        <v>34</v>
      </c>
      <c r="N24" s="19">
        <v>55</v>
      </c>
      <c r="O24" s="19">
        <v>301</v>
      </c>
      <c r="P24" s="19">
        <v>99</v>
      </c>
      <c r="Q24" s="19">
        <v>2970</v>
      </c>
      <c r="R24" s="19">
        <v>1109</v>
      </c>
      <c r="S24" s="10"/>
      <c r="T24" s="31">
        <v>5204</v>
      </c>
      <c r="U24" s="31">
        <v>11</v>
      </c>
      <c r="V24" s="31">
        <f t="shared" si="6"/>
        <v>6302</v>
      </c>
    </row>
    <row r="25" spans="2:22" ht="20.100000000000001" customHeight="1" thickBot="1" x14ac:dyDescent="0.25">
      <c r="B25" s="4" t="s">
        <v>35</v>
      </c>
      <c r="C25" s="51">
        <f t="shared" si="0"/>
        <v>7.5553157042633568E-3</v>
      </c>
      <c r="D25" s="51">
        <f t="shared" si="1"/>
        <v>0.30814894765245548</v>
      </c>
      <c r="E25" s="51">
        <f t="shared" si="2"/>
        <v>3.3998920669185105E-2</v>
      </c>
      <c r="F25" s="51">
        <f t="shared" si="3"/>
        <v>0.39665407447382622</v>
      </c>
      <c r="G25" s="51">
        <f t="shared" si="4"/>
        <v>0.10469508904479223</v>
      </c>
      <c r="H25" s="51">
        <f t="shared" si="5"/>
        <v>0.14894765245547759</v>
      </c>
      <c r="M25" s="4" t="s">
        <v>35</v>
      </c>
      <c r="N25" s="19">
        <v>14</v>
      </c>
      <c r="O25" s="19">
        <v>571</v>
      </c>
      <c r="P25" s="19">
        <v>63</v>
      </c>
      <c r="Q25" s="19">
        <v>735</v>
      </c>
      <c r="R25" s="19">
        <v>194</v>
      </c>
      <c r="S25" s="10"/>
      <c r="T25" s="31">
        <v>1659</v>
      </c>
      <c r="U25" s="31">
        <v>0</v>
      </c>
      <c r="V25" s="31">
        <f t="shared" si="6"/>
        <v>1853</v>
      </c>
    </row>
    <row r="26" spans="2:22" ht="20.100000000000001" customHeight="1" thickBot="1" x14ac:dyDescent="0.25">
      <c r="B26" s="4" t="s">
        <v>36</v>
      </c>
      <c r="C26" s="51">
        <f t="shared" si="0"/>
        <v>1.1009174311926606E-2</v>
      </c>
      <c r="D26" s="51">
        <f t="shared" si="1"/>
        <v>0.15412844036697249</v>
      </c>
      <c r="E26" s="51">
        <f t="shared" si="2"/>
        <v>2.9357798165137616E-2</v>
      </c>
      <c r="F26" s="51">
        <f t="shared" si="3"/>
        <v>0.33027522935779818</v>
      </c>
      <c r="G26" s="51">
        <f t="shared" si="4"/>
        <v>0.10458715596330276</v>
      </c>
      <c r="H26" s="51">
        <f t="shared" si="5"/>
        <v>0.37064220183486235</v>
      </c>
      <c r="M26" s="4" t="s">
        <v>36</v>
      </c>
      <c r="N26" s="19">
        <v>6</v>
      </c>
      <c r="O26" s="19">
        <v>84</v>
      </c>
      <c r="P26" s="19">
        <v>16</v>
      </c>
      <c r="Q26" s="19">
        <v>180</v>
      </c>
      <c r="R26" s="19">
        <v>57</v>
      </c>
      <c r="S26" s="10"/>
      <c r="T26" s="31">
        <v>488</v>
      </c>
      <c r="U26" s="31">
        <v>0</v>
      </c>
      <c r="V26" s="31">
        <f t="shared" si="6"/>
        <v>545</v>
      </c>
    </row>
    <row r="27" spans="2:22" ht="20.100000000000001" customHeight="1" thickBot="1" x14ac:dyDescent="0.25">
      <c r="B27" s="5" t="s">
        <v>37</v>
      </c>
      <c r="C27" s="51">
        <f t="shared" si="0"/>
        <v>4.5351473922902496E-3</v>
      </c>
      <c r="D27" s="51">
        <f t="shared" si="1"/>
        <v>0.2819349962207105</v>
      </c>
      <c r="E27" s="51">
        <f t="shared" si="2"/>
        <v>1.2849584278155708E-2</v>
      </c>
      <c r="F27" s="51">
        <f t="shared" si="3"/>
        <v>0.3250188964474679</v>
      </c>
      <c r="G27" s="51">
        <f t="shared" si="4"/>
        <v>0.26455026455026454</v>
      </c>
      <c r="H27" s="51">
        <f t="shared" si="5"/>
        <v>0.1111111111111111</v>
      </c>
      <c r="M27" s="5" t="s">
        <v>37</v>
      </c>
      <c r="N27" s="19">
        <v>6</v>
      </c>
      <c r="O27" s="19">
        <v>373</v>
      </c>
      <c r="P27" s="19">
        <v>17</v>
      </c>
      <c r="Q27" s="19">
        <v>430</v>
      </c>
      <c r="R27" s="19">
        <v>350</v>
      </c>
      <c r="S27" s="10"/>
      <c r="T27" s="31">
        <v>973</v>
      </c>
      <c r="U27" s="31">
        <v>0</v>
      </c>
      <c r="V27" s="31">
        <f t="shared" si="6"/>
        <v>1323</v>
      </c>
    </row>
    <row r="28" spans="2:22" ht="20.100000000000001" customHeight="1" thickBot="1" x14ac:dyDescent="0.25">
      <c r="B28" s="6" t="s">
        <v>38</v>
      </c>
      <c r="C28" s="51">
        <f t="shared" si="0"/>
        <v>0</v>
      </c>
      <c r="D28" s="51">
        <f t="shared" si="1"/>
        <v>0.35632183908045978</v>
      </c>
      <c r="E28" s="51">
        <f t="shared" si="2"/>
        <v>5.7471264367816091E-3</v>
      </c>
      <c r="F28" s="51">
        <f t="shared" si="3"/>
        <v>0.28735632183908044</v>
      </c>
      <c r="G28" s="51">
        <f t="shared" si="4"/>
        <v>0.32758620689655171</v>
      </c>
      <c r="H28" s="51">
        <f t="shared" si="5"/>
        <v>2.2988505747126409E-2</v>
      </c>
      <c r="M28" s="6" t="s">
        <v>38</v>
      </c>
      <c r="N28" s="20">
        <v>0</v>
      </c>
      <c r="O28" s="20">
        <v>62</v>
      </c>
      <c r="P28" s="20">
        <v>1</v>
      </c>
      <c r="Q28" s="20">
        <v>50</v>
      </c>
      <c r="R28" s="20">
        <v>57</v>
      </c>
      <c r="S28" s="10"/>
      <c r="T28" s="31">
        <v>117</v>
      </c>
      <c r="U28" s="31">
        <v>0</v>
      </c>
      <c r="V28" s="31">
        <f t="shared" si="6"/>
        <v>174</v>
      </c>
    </row>
    <row r="29" spans="2:22" ht="20.100000000000001" customHeight="1" thickBot="1" x14ac:dyDescent="0.25">
      <c r="B29" s="7" t="s">
        <v>39</v>
      </c>
      <c r="C29" s="52">
        <f t="shared" si="0"/>
        <v>9.9083593059496669E-3</v>
      </c>
      <c r="D29" s="52">
        <f t="shared" si="1"/>
        <v>0.16997720612178444</v>
      </c>
      <c r="E29" s="52">
        <f t="shared" si="2"/>
        <v>3.374889519467833E-2</v>
      </c>
      <c r="F29" s="52">
        <f t="shared" si="3"/>
        <v>0.38161138763548402</v>
      </c>
      <c r="G29" s="52">
        <f t="shared" si="4"/>
        <v>0.18032748755640321</v>
      </c>
      <c r="H29" s="52">
        <f t="shared" si="5"/>
        <v>0.22442666418570023</v>
      </c>
      <c r="M29" s="7" t="s">
        <v>39</v>
      </c>
      <c r="N29" s="9">
        <f>SUM(N12:N28)</f>
        <v>426</v>
      </c>
      <c r="O29" s="9">
        <f>SUM(O12:O28)</f>
        <v>7308</v>
      </c>
      <c r="P29" s="9">
        <f>SUM(P12:P28)</f>
        <v>1451</v>
      </c>
      <c r="Q29" s="9">
        <f>SUM(Q12:Q28)</f>
        <v>16407</v>
      </c>
      <c r="R29" s="9">
        <f>SUM(R12:R28)</f>
        <v>7753</v>
      </c>
      <c r="S29" s="14"/>
      <c r="T29" s="9">
        <f>SUM(T12:T28)</f>
        <v>35267</v>
      </c>
      <c r="U29" s="9">
        <f>SUM(U12:U28)</f>
        <v>26</v>
      </c>
      <c r="V29" s="9">
        <f t="shared" si="6"/>
        <v>42994</v>
      </c>
    </row>
    <row r="30" spans="2:22" x14ac:dyDescent="0.2">
      <c r="B30" s="49"/>
      <c r="C30" s="50"/>
      <c r="D30" s="50"/>
      <c r="E30" s="50"/>
      <c r="F30" s="50"/>
      <c r="G30" s="50"/>
      <c r="H30" s="50"/>
    </row>
    <row r="31" spans="2:22" x14ac:dyDescent="0.2">
      <c r="B31" s="49"/>
      <c r="C31" s="50"/>
      <c r="D31" s="50"/>
      <c r="E31" s="50"/>
      <c r="F31" s="50"/>
      <c r="G31" s="50"/>
      <c r="H31" s="50"/>
    </row>
    <row r="32" spans="2:22" x14ac:dyDescent="0.2">
      <c r="B32" s="49"/>
      <c r="C32" s="50"/>
      <c r="D32" s="50"/>
      <c r="E32" s="50"/>
      <c r="F32" s="50"/>
      <c r="G32" s="50"/>
      <c r="H32" s="50"/>
    </row>
    <row r="33" spans="2:8" x14ac:dyDescent="0.2">
      <c r="B33" s="10"/>
      <c r="C33" s="10"/>
      <c r="D33" s="10"/>
      <c r="E33" s="10"/>
      <c r="F33" s="10"/>
      <c r="G33" s="10"/>
      <c r="H33" s="10"/>
    </row>
    <row r="34" spans="2:8" ht="41.25" customHeight="1" x14ac:dyDescent="0.2"/>
    <row r="35" spans="2:8" ht="41.25" customHeight="1" x14ac:dyDescent="0.2"/>
    <row r="36" spans="2:8" ht="41.25" customHeight="1" x14ac:dyDescent="0.2"/>
    <row r="37" spans="2:8" ht="20.100000000000001" customHeight="1" x14ac:dyDescent="0.2"/>
    <row r="38" spans="2:8" ht="20.100000000000001" customHeight="1" x14ac:dyDescent="0.2"/>
    <row r="39" spans="2:8" ht="20.100000000000001" customHeight="1" x14ac:dyDescent="0.2"/>
    <row r="40" spans="2:8" ht="20.100000000000001" customHeight="1" x14ac:dyDescent="0.2"/>
    <row r="41" spans="2:8" ht="20.100000000000001" customHeight="1" x14ac:dyDescent="0.2"/>
    <row r="42" spans="2:8" ht="20.100000000000001" customHeight="1" x14ac:dyDescent="0.2"/>
    <row r="43" spans="2:8" ht="20.100000000000001" customHeight="1" x14ac:dyDescent="0.2"/>
    <row r="44" spans="2:8" ht="20.100000000000001" customHeight="1" x14ac:dyDescent="0.2"/>
    <row r="45" spans="2:8" ht="20.100000000000001" customHeight="1" x14ac:dyDescent="0.2"/>
    <row r="46" spans="2:8" ht="20.100000000000001" customHeight="1" x14ac:dyDescent="0.2"/>
    <row r="47" spans="2:8" ht="20.100000000000001" customHeight="1" x14ac:dyDescent="0.2"/>
    <row r="48" spans="2:8" ht="20.100000000000001" customHeight="1" x14ac:dyDescent="0.2"/>
    <row r="49" spans="3:11" ht="20.100000000000001" customHeight="1" x14ac:dyDescent="0.2"/>
    <row r="50" spans="3:11" ht="20.100000000000001" customHeight="1" x14ac:dyDescent="0.2"/>
    <row r="51" spans="3:11" ht="20.100000000000001" customHeight="1" x14ac:dyDescent="0.2"/>
    <row r="52" spans="3:11" ht="20.100000000000001" customHeight="1" x14ac:dyDescent="0.2"/>
    <row r="53" spans="3:11" ht="20.100000000000001" customHeight="1" x14ac:dyDescent="0.2"/>
    <row r="54" spans="3:11" ht="20.100000000000001" customHeight="1" x14ac:dyDescent="0.2"/>
    <row r="55" spans="3:11" x14ac:dyDescent="0.2">
      <c r="C55" s="54"/>
      <c r="D55" s="54"/>
      <c r="E55" s="54"/>
      <c r="F55" s="54"/>
      <c r="G55" s="54"/>
      <c r="I55" s="54"/>
      <c r="J55" s="54"/>
      <c r="K55" s="54"/>
    </row>
  </sheetData>
  <mergeCells count="10">
    <mergeCell ref="C9:H9"/>
    <mergeCell ref="C10:D10"/>
    <mergeCell ref="E10:F10"/>
    <mergeCell ref="G10:G11"/>
    <mergeCell ref="H10:H11"/>
    <mergeCell ref="N9:R9"/>
    <mergeCell ref="N10:O10"/>
    <mergeCell ref="P10:Q10"/>
    <mergeCell ref="R10:R11"/>
    <mergeCell ref="S10:S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63" t="s">
        <v>68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8">
        <v>11573</v>
      </c>
      <c r="D11" s="18">
        <v>7</v>
      </c>
      <c r="E11" s="18">
        <v>0</v>
      </c>
      <c r="F11" s="18">
        <v>0</v>
      </c>
      <c r="G11" s="18">
        <v>5575</v>
      </c>
      <c r="H11" s="18">
        <v>2101</v>
      </c>
      <c r="I11" s="18">
        <v>402</v>
      </c>
      <c r="J11" s="18">
        <v>420</v>
      </c>
      <c r="K11" s="18">
        <v>71</v>
      </c>
      <c r="L11" s="18">
        <v>335</v>
      </c>
      <c r="M11" s="18">
        <v>46</v>
      </c>
      <c r="N11" s="18">
        <v>12</v>
      </c>
      <c r="O11" s="18">
        <v>26</v>
      </c>
      <c r="P11" s="18">
        <v>774</v>
      </c>
      <c r="Q11" s="18">
        <v>1583</v>
      </c>
      <c r="R11" s="18">
        <v>221</v>
      </c>
    </row>
    <row r="12" spans="2:18" ht="20.100000000000001" customHeight="1" thickBot="1" x14ac:dyDescent="0.25">
      <c r="B12" s="4" t="s">
        <v>23</v>
      </c>
      <c r="C12" s="19">
        <v>1564</v>
      </c>
      <c r="D12" s="19">
        <v>1</v>
      </c>
      <c r="E12" s="19">
        <v>0</v>
      </c>
      <c r="F12" s="19">
        <v>0</v>
      </c>
      <c r="G12" s="19">
        <v>842</v>
      </c>
      <c r="H12" s="19">
        <v>145</v>
      </c>
      <c r="I12" s="19">
        <v>53</v>
      </c>
      <c r="J12" s="19">
        <v>112</v>
      </c>
      <c r="K12" s="19">
        <v>10</v>
      </c>
      <c r="L12" s="19">
        <v>11</v>
      </c>
      <c r="M12" s="19">
        <v>9</v>
      </c>
      <c r="N12" s="19">
        <v>25</v>
      </c>
      <c r="O12" s="19">
        <v>26</v>
      </c>
      <c r="P12" s="19">
        <v>159</v>
      </c>
      <c r="Q12" s="19">
        <v>167</v>
      </c>
      <c r="R12" s="19">
        <v>4</v>
      </c>
    </row>
    <row r="13" spans="2:18" ht="20.100000000000001" customHeight="1" thickBot="1" x14ac:dyDescent="0.25">
      <c r="B13" s="4" t="s">
        <v>24</v>
      </c>
      <c r="C13" s="19">
        <v>1022</v>
      </c>
      <c r="D13" s="19">
        <v>0</v>
      </c>
      <c r="E13" s="19">
        <v>0</v>
      </c>
      <c r="F13" s="19">
        <v>0</v>
      </c>
      <c r="G13" s="19">
        <v>429</v>
      </c>
      <c r="H13" s="19">
        <v>190</v>
      </c>
      <c r="I13" s="19">
        <v>3</v>
      </c>
      <c r="J13" s="19">
        <v>68</v>
      </c>
      <c r="K13" s="19">
        <v>36</v>
      </c>
      <c r="L13" s="19">
        <v>36</v>
      </c>
      <c r="M13" s="19">
        <v>0</v>
      </c>
      <c r="N13" s="19">
        <v>0</v>
      </c>
      <c r="O13" s="19">
        <v>11</v>
      </c>
      <c r="P13" s="19">
        <v>106</v>
      </c>
      <c r="Q13" s="19">
        <v>131</v>
      </c>
      <c r="R13" s="19">
        <v>12</v>
      </c>
    </row>
    <row r="14" spans="2:18" ht="20.100000000000001" customHeight="1" thickBot="1" x14ac:dyDescent="0.25">
      <c r="B14" s="4" t="s">
        <v>25</v>
      </c>
      <c r="C14" s="19">
        <v>2369</v>
      </c>
      <c r="D14" s="19">
        <v>0</v>
      </c>
      <c r="E14" s="19">
        <v>0</v>
      </c>
      <c r="F14" s="19">
        <v>0</v>
      </c>
      <c r="G14" s="19">
        <v>1028</v>
      </c>
      <c r="H14" s="19">
        <v>370</v>
      </c>
      <c r="I14" s="19">
        <v>147</v>
      </c>
      <c r="J14" s="19">
        <v>105</v>
      </c>
      <c r="K14" s="19">
        <v>33</v>
      </c>
      <c r="L14" s="19">
        <v>9</v>
      </c>
      <c r="M14" s="19">
        <v>21</v>
      </c>
      <c r="N14" s="19">
        <v>19</v>
      </c>
      <c r="O14" s="19">
        <v>37</v>
      </c>
      <c r="P14" s="19">
        <v>268</v>
      </c>
      <c r="Q14" s="19">
        <v>242</v>
      </c>
      <c r="R14" s="19">
        <v>90</v>
      </c>
    </row>
    <row r="15" spans="2:18" ht="20.100000000000001" customHeight="1" thickBot="1" x14ac:dyDescent="0.25">
      <c r="B15" s="4" t="s">
        <v>26</v>
      </c>
      <c r="C15" s="19">
        <v>3221</v>
      </c>
      <c r="D15" s="19">
        <v>2</v>
      </c>
      <c r="E15" s="19">
        <v>1</v>
      </c>
      <c r="F15" s="19">
        <v>0</v>
      </c>
      <c r="G15" s="19">
        <v>1887</v>
      </c>
      <c r="H15" s="19">
        <v>244</v>
      </c>
      <c r="I15" s="19">
        <v>41</v>
      </c>
      <c r="J15" s="19">
        <v>319</v>
      </c>
      <c r="K15" s="19">
        <v>26</v>
      </c>
      <c r="L15" s="19">
        <v>86</v>
      </c>
      <c r="M15" s="19">
        <v>13</v>
      </c>
      <c r="N15" s="19">
        <v>10</v>
      </c>
      <c r="O15" s="19">
        <v>6</v>
      </c>
      <c r="P15" s="19">
        <v>348</v>
      </c>
      <c r="Q15" s="19">
        <v>158</v>
      </c>
      <c r="R15" s="19">
        <v>80</v>
      </c>
    </row>
    <row r="16" spans="2:18" ht="20.100000000000001" customHeight="1" thickBot="1" x14ac:dyDescent="0.25">
      <c r="B16" s="4" t="s">
        <v>27</v>
      </c>
      <c r="C16" s="19">
        <v>647</v>
      </c>
      <c r="D16" s="19">
        <v>0</v>
      </c>
      <c r="E16" s="19">
        <v>0</v>
      </c>
      <c r="F16" s="19">
        <v>0</v>
      </c>
      <c r="G16" s="19">
        <v>248</v>
      </c>
      <c r="H16" s="19">
        <v>63</v>
      </c>
      <c r="I16" s="19">
        <v>2</v>
      </c>
      <c r="J16" s="19">
        <v>61</v>
      </c>
      <c r="K16" s="19">
        <v>5</v>
      </c>
      <c r="L16" s="19">
        <v>30</v>
      </c>
      <c r="M16" s="19">
        <v>2</v>
      </c>
      <c r="N16" s="19">
        <v>0</v>
      </c>
      <c r="O16" s="19">
        <v>0</v>
      </c>
      <c r="P16" s="19">
        <v>167</v>
      </c>
      <c r="Q16" s="19">
        <v>49</v>
      </c>
      <c r="R16" s="19">
        <v>20</v>
      </c>
    </row>
    <row r="17" spans="2:18" ht="20.100000000000001" customHeight="1" thickBot="1" x14ac:dyDescent="0.25">
      <c r="B17" s="4" t="s">
        <v>28</v>
      </c>
      <c r="C17" s="19">
        <v>1766</v>
      </c>
      <c r="D17" s="19">
        <v>1</v>
      </c>
      <c r="E17" s="19">
        <v>0</v>
      </c>
      <c r="F17" s="19">
        <v>0</v>
      </c>
      <c r="G17" s="19">
        <v>985</v>
      </c>
      <c r="H17" s="19">
        <v>237</v>
      </c>
      <c r="I17" s="19">
        <v>47</v>
      </c>
      <c r="J17" s="19">
        <v>17</v>
      </c>
      <c r="K17" s="19">
        <v>39</v>
      </c>
      <c r="L17" s="19">
        <v>18</v>
      </c>
      <c r="M17" s="19">
        <v>2</v>
      </c>
      <c r="N17" s="19">
        <v>60</v>
      </c>
      <c r="O17" s="19">
        <v>15</v>
      </c>
      <c r="P17" s="19">
        <v>111</v>
      </c>
      <c r="Q17" s="19">
        <v>213</v>
      </c>
      <c r="R17" s="19">
        <v>21</v>
      </c>
    </row>
    <row r="18" spans="2:18" ht="20.100000000000001" customHeight="1" thickBot="1" x14ac:dyDescent="0.25">
      <c r="B18" s="4" t="s">
        <v>29</v>
      </c>
      <c r="C18" s="19">
        <v>2028</v>
      </c>
      <c r="D18" s="19">
        <v>0</v>
      </c>
      <c r="E18" s="19">
        <v>0</v>
      </c>
      <c r="F18" s="19">
        <v>0</v>
      </c>
      <c r="G18" s="19">
        <v>927</v>
      </c>
      <c r="H18" s="19">
        <v>526</v>
      </c>
      <c r="I18" s="19">
        <v>150</v>
      </c>
      <c r="J18" s="19">
        <v>13</v>
      </c>
      <c r="K18" s="19">
        <v>12</v>
      </c>
      <c r="L18" s="19">
        <v>6</v>
      </c>
      <c r="M18" s="19">
        <v>5</v>
      </c>
      <c r="N18" s="19">
        <v>10</v>
      </c>
      <c r="O18" s="19">
        <v>0</v>
      </c>
      <c r="P18" s="19">
        <v>113</v>
      </c>
      <c r="Q18" s="19">
        <v>234</v>
      </c>
      <c r="R18" s="19">
        <v>32</v>
      </c>
    </row>
    <row r="19" spans="2:18" ht="20.100000000000001" customHeight="1" thickBot="1" x14ac:dyDescent="0.25">
      <c r="B19" s="4" t="s">
        <v>30</v>
      </c>
      <c r="C19" s="19">
        <v>8968</v>
      </c>
      <c r="D19" s="19">
        <v>11</v>
      </c>
      <c r="E19" s="19">
        <v>1</v>
      </c>
      <c r="F19" s="19">
        <v>0</v>
      </c>
      <c r="G19" s="19">
        <v>3811</v>
      </c>
      <c r="H19" s="19">
        <v>1388</v>
      </c>
      <c r="I19" s="19">
        <v>639</v>
      </c>
      <c r="J19" s="19">
        <v>835</v>
      </c>
      <c r="K19" s="19">
        <v>227</v>
      </c>
      <c r="L19" s="19">
        <v>83</v>
      </c>
      <c r="M19" s="19">
        <v>79</v>
      </c>
      <c r="N19" s="19">
        <v>130</v>
      </c>
      <c r="O19" s="19">
        <v>32</v>
      </c>
      <c r="P19" s="19">
        <v>537</v>
      </c>
      <c r="Q19" s="19">
        <v>652</v>
      </c>
      <c r="R19" s="19">
        <v>543</v>
      </c>
    </row>
    <row r="20" spans="2:18" ht="20.100000000000001" customHeight="1" thickBot="1" x14ac:dyDescent="0.25">
      <c r="B20" s="4" t="s">
        <v>31</v>
      </c>
      <c r="C20" s="19">
        <v>8722</v>
      </c>
      <c r="D20" s="19">
        <v>5</v>
      </c>
      <c r="E20" s="19">
        <v>0</v>
      </c>
      <c r="F20" s="19">
        <v>0</v>
      </c>
      <c r="G20" s="19">
        <v>5163</v>
      </c>
      <c r="H20" s="19">
        <v>1067</v>
      </c>
      <c r="I20" s="19">
        <v>292</v>
      </c>
      <c r="J20" s="19">
        <v>282</v>
      </c>
      <c r="K20" s="19">
        <v>57</v>
      </c>
      <c r="L20" s="19">
        <v>79</v>
      </c>
      <c r="M20" s="19">
        <v>4</v>
      </c>
      <c r="N20" s="19">
        <v>30</v>
      </c>
      <c r="O20" s="19">
        <v>24</v>
      </c>
      <c r="P20" s="19">
        <v>560</v>
      </c>
      <c r="Q20" s="19">
        <v>987</v>
      </c>
      <c r="R20" s="19">
        <v>172</v>
      </c>
    </row>
    <row r="21" spans="2:18" ht="20.100000000000001" customHeight="1" thickBot="1" x14ac:dyDescent="0.25">
      <c r="B21" s="4" t="s">
        <v>32</v>
      </c>
      <c r="C21" s="19">
        <v>1197</v>
      </c>
      <c r="D21" s="19">
        <v>0</v>
      </c>
      <c r="E21" s="19">
        <v>0</v>
      </c>
      <c r="F21" s="19">
        <v>0</v>
      </c>
      <c r="G21" s="19">
        <v>319</v>
      </c>
      <c r="H21" s="19">
        <v>140</v>
      </c>
      <c r="I21" s="19">
        <v>71</v>
      </c>
      <c r="J21" s="19">
        <v>62</v>
      </c>
      <c r="K21" s="19">
        <v>8</v>
      </c>
      <c r="L21" s="19">
        <v>30</v>
      </c>
      <c r="M21" s="19">
        <v>4</v>
      </c>
      <c r="N21" s="19">
        <v>13</v>
      </c>
      <c r="O21" s="19">
        <v>9</v>
      </c>
      <c r="P21" s="19">
        <v>369</v>
      </c>
      <c r="Q21" s="19">
        <v>150</v>
      </c>
      <c r="R21" s="19">
        <v>22</v>
      </c>
    </row>
    <row r="22" spans="2:18" ht="20.100000000000001" customHeight="1" thickBot="1" x14ac:dyDescent="0.25">
      <c r="B22" s="4" t="s">
        <v>33</v>
      </c>
      <c r="C22" s="19">
        <v>1997</v>
      </c>
      <c r="D22" s="19">
        <v>2</v>
      </c>
      <c r="E22" s="19">
        <v>0</v>
      </c>
      <c r="F22" s="19">
        <v>0</v>
      </c>
      <c r="G22" s="19">
        <v>1022</v>
      </c>
      <c r="H22" s="19">
        <v>326</v>
      </c>
      <c r="I22" s="19">
        <v>34</v>
      </c>
      <c r="J22" s="19">
        <v>121</v>
      </c>
      <c r="K22" s="19">
        <v>19</v>
      </c>
      <c r="L22" s="19">
        <v>69</v>
      </c>
      <c r="M22" s="19">
        <v>9</v>
      </c>
      <c r="N22" s="19">
        <v>39</v>
      </c>
      <c r="O22" s="19">
        <v>3</v>
      </c>
      <c r="P22" s="19">
        <v>78</v>
      </c>
      <c r="Q22" s="19">
        <v>232</v>
      </c>
      <c r="R22" s="19">
        <v>43</v>
      </c>
    </row>
    <row r="23" spans="2:18" ht="20.100000000000001" customHeight="1" thickBot="1" x14ac:dyDescent="0.25">
      <c r="B23" s="4" t="s">
        <v>34</v>
      </c>
      <c r="C23" s="19">
        <v>8570</v>
      </c>
      <c r="D23" s="19">
        <v>5</v>
      </c>
      <c r="E23" s="19">
        <v>0</v>
      </c>
      <c r="F23" s="19">
        <v>0</v>
      </c>
      <c r="G23" s="19">
        <v>4350</v>
      </c>
      <c r="H23" s="19">
        <v>765</v>
      </c>
      <c r="I23" s="19">
        <v>234</v>
      </c>
      <c r="J23" s="19">
        <v>371</v>
      </c>
      <c r="K23" s="19">
        <v>76</v>
      </c>
      <c r="L23" s="19">
        <v>296</v>
      </c>
      <c r="M23" s="19">
        <v>45</v>
      </c>
      <c r="N23" s="19">
        <v>14</v>
      </c>
      <c r="O23" s="19">
        <v>18</v>
      </c>
      <c r="P23" s="19">
        <v>851</v>
      </c>
      <c r="Q23" s="19">
        <v>1119</v>
      </c>
      <c r="R23" s="19">
        <v>426</v>
      </c>
    </row>
    <row r="24" spans="2:18" ht="20.100000000000001" customHeight="1" thickBot="1" x14ac:dyDescent="0.25">
      <c r="B24" s="4" t="s">
        <v>35</v>
      </c>
      <c r="C24" s="19">
        <v>2752</v>
      </c>
      <c r="D24" s="19">
        <v>1</v>
      </c>
      <c r="E24" s="19">
        <v>0</v>
      </c>
      <c r="F24" s="19">
        <v>0</v>
      </c>
      <c r="G24" s="19">
        <v>1401</v>
      </c>
      <c r="H24" s="19">
        <v>314</v>
      </c>
      <c r="I24" s="19">
        <v>105</v>
      </c>
      <c r="J24" s="19">
        <v>94</v>
      </c>
      <c r="K24" s="19">
        <v>16</v>
      </c>
      <c r="L24" s="19">
        <v>12</v>
      </c>
      <c r="M24" s="19">
        <v>16</v>
      </c>
      <c r="N24" s="19">
        <v>33</v>
      </c>
      <c r="O24" s="19">
        <v>114</v>
      </c>
      <c r="P24" s="19">
        <v>390</v>
      </c>
      <c r="Q24" s="19">
        <v>243</v>
      </c>
      <c r="R24" s="19">
        <v>13</v>
      </c>
    </row>
    <row r="25" spans="2:18" ht="20.100000000000001" customHeight="1" thickBot="1" x14ac:dyDescent="0.25">
      <c r="B25" s="4" t="s">
        <v>36</v>
      </c>
      <c r="C25" s="19">
        <v>768</v>
      </c>
      <c r="D25" s="19">
        <v>0</v>
      </c>
      <c r="E25" s="19">
        <v>0</v>
      </c>
      <c r="F25" s="19">
        <v>0</v>
      </c>
      <c r="G25" s="19">
        <v>655</v>
      </c>
      <c r="H25" s="19">
        <v>52</v>
      </c>
      <c r="I25" s="19">
        <v>0</v>
      </c>
      <c r="J25" s="19">
        <v>8</v>
      </c>
      <c r="K25" s="19">
        <v>1</v>
      </c>
      <c r="L25" s="19">
        <v>2</v>
      </c>
      <c r="M25" s="19">
        <v>0</v>
      </c>
      <c r="N25" s="19">
        <v>0</v>
      </c>
      <c r="O25" s="19">
        <v>1</v>
      </c>
      <c r="P25" s="19">
        <v>9</v>
      </c>
      <c r="Q25" s="19">
        <v>36</v>
      </c>
      <c r="R25" s="19">
        <v>4</v>
      </c>
    </row>
    <row r="26" spans="2:18" ht="20.100000000000001" customHeight="1" thickBot="1" x14ac:dyDescent="0.25">
      <c r="B26" s="5" t="s">
        <v>37</v>
      </c>
      <c r="C26" s="19">
        <v>1905</v>
      </c>
      <c r="D26" s="19">
        <v>0</v>
      </c>
      <c r="E26" s="19">
        <v>0</v>
      </c>
      <c r="F26" s="19">
        <v>0</v>
      </c>
      <c r="G26" s="19">
        <v>981</v>
      </c>
      <c r="H26" s="19">
        <v>431</v>
      </c>
      <c r="I26" s="19">
        <v>39</v>
      </c>
      <c r="J26" s="19">
        <v>5</v>
      </c>
      <c r="K26" s="19">
        <v>33</v>
      </c>
      <c r="L26" s="19">
        <v>1</v>
      </c>
      <c r="M26" s="19">
        <v>0</v>
      </c>
      <c r="N26" s="19">
        <v>0</v>
      </c>
      <c r="O26" s="19">
        <v>3</v>
      </c>
      <c r="P26" s="19">
        <v>126</v>
      </c>
      <c r="Q26" s="19">
        <v>228</v>
      </c>
      <c r="R26" s="19">
        <v>58</v>
      </c>
    </row>
    <row r="27" spans="2:18" ht="20.100000000000001" customHeight="1" thickBot="1" x14ac:dyDescent="0.25">
      <c r="B27" s="6" t="s">
        <v>38</v>
      </c>
      <c r="C27" s="20">
        <v>261</v>
      </c>
      <c r="D27" s="20">
        <v>1</v>
      </c>
      <c r="E27" s="20">
        <v>0</v>
      </c>
      <c r="F27" s="20">
        <v>0</v>
      </c>
      <c r="G27" s="20">
        <v>134</v>
      </c>
      <c r="H27" s="20">
        <v>91</v>
      </c>
      <c r="I27" s="20">
        <v>0</v>
      </c>
      <c r="J27" s="20">
        <v>2</v>
      </c>
      <c r="K27" s="20">
        <v>2</v>
      </c>
      <c r="L27" s="20">
        <v>0</v>
      </c>
      <c r="M27" s="20">
        <v>0</v>
      </c>
      <c r="N27" s="20">
        <v>0</v>
      </c>
      <c r="O27" s="20">
        <v>0</v>
      </c>
      <c r="P27" s="20">
        <v>16</v>
      </c>
      <c r="Q27" s="20">
        <v>15</v>
      </c>
      <c r="R27" s="20">
        <v>0</v>
      </c>
    </row>
    <row r="28" spans="2:18" ht="20.100000000000001" customHeight="1" thickBot="1" x14ac:dyDescent="0.25">
      <c r="B28" s="7" t="s">
        <v>39</v>
      </c>
      <c r="C28" s="9">
        <f>SUM(C11:C27)</f>
        <v>59330</v>
      </c>
      <c r="D28" s="9">
        <f t="shared" ref="D28:R28" si="0">SUM(D11:D27)</f>
        <v>36</v>
      </c>
      <c r="E28" s="9">
        <f t="shared" si="0"/>
        <v>2</v>
      </c>
      <c r="F28" s="9">
        <f t="shared" si="0"/>
        <v>0</v>
      </c>
      <c r="G28" s="9">
        <f t="shared" si="0"/>
        <v>29757</v>
      </c>
      <c r="H28" s="9">
        <f t="shared" si="0"/>
        <v>8450</v>
      </c>
      <c r="I28" s="9">
        <f t="shared" si="0"/>
        <v>2259</v>
      </c>
      <c r="J28" s="9">
        <f t="shared" si="0"/>
        <v>2895</v>
      </c>
      <c r="K28" s="9">
        <f t="shared" si="0"/>
        <v>671</v>
      </c>
      <c r="L28" s="9">
        <f t="shared" si="0"/>
        <v>1103</v>
      </c>
      <c r="M28" s="9">
        <f t="shared" si="0"/>
        <v>255</v>
      </c>
      <c r="N28" s="9">
        <f t="shared" si="0"/>
        <v>395</v>
      </c>
      <c r="O28" s="9">
        <f t="shared" si="0"/>
        <v>325</v>
      </c>
      <c r="P28" s="9">
        <f t="shared" si="0"/>
        <v>4982</v>
      </c>
      <c r="Q28" s="9">
        <f t="shared" si="0"/>
        <v>6439</v>
      </c>
      <c r="R28" s="9">
        <f t="shared" si="0"/>
        <v>1761</v>
      </c>
    </row>
    <row r="29" spans="2:1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66" t="s">
        <v>69</v>
      </c>
      <c r="D9" s="63"/>
      <c r="E9" s="63"/>
      <c r="F9" s="67"/>
      <c r="G9" s="66" t="s">
        <v>70</v>
      </c>
      <c r="H9" s="63"/>
      <c r="I9" s="63"/>
      <c r="J9" s="67"/>
      <c r="K9" s="66" t="s">
        <v>71</v>
      </c>
      <c r="L9" s="63"/>
      <c r="M9" s="63"/>
      <c r="N9" s="63"/>
      <c r="O9" s="63"/>
      <c r="P9" s="67"/>
      <c r="Q9" s="66" t="s">
        <v>72</v>
      </c>
      <c r="R9" s="63"/>
      <c r="S9" s="63"/>
      <c r="T9" s="63"/>
      <c r="U9" s="63"/>
      <c r="V9" s="67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8">
        <v>553</v>
      </c>
      <c r="D11" s="18">
        <v>154</v>
      </c>
      <c r="E11" s="18">
        <v>233</v>
      </c>
      <c r="F11" s="18">
        <v>166</v>
      </c>
      <c r="G11" s="18">
        <v>205</v>
      </c>
      <c r="H11" s="18">
        <v>0</v>
      </c>
      <c r="I11" s="18">
        <v>206</v>
      </c>
      <c r="J11" s="18">
        <v>34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186</v>
      </c>
      <c r="R11" s="18">
        <v>522</v>
      </c>
      <c r="S11" s="18">
        <v>8</v>
      </c>
      <c r="T11" s="18">
        <v>6</v>
      </c>
      <c r="U11" s="18">
        <v>157</v>
      </c>
      <c r="V11" s="18">
        <v>549</v>
      </c>
    </row>
    <row r="12" spans="2:22" ht="20.100000000000001" customHeight="1" thickBot="1" x14ac:dyDescent="0.25">
      <c r="B12" s="4" t="s">
        <v>23</v>
      </c>
      <c r="C12" s="19">
        <v>99</v>
      </c>
      <c r="D12" s="19">
        <v>1</v>
      </c>
      <c r="E12" s="19">
        <v>58</v>
      </c>
      <c r="F12" s="19">
        <v>40</v>
      </c>
      <c r="G12" s="19">
        <v>31</v>
      </c>
      <c r="H12" s="19">
        <v>0</v>
      </c>
      <c r="I12" s="19">
        <v>31</v>
      </c>
      <c r="J12" s="19">
        <v>4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36</v>
      </c>
      <c r="R12" s="19">
        <v>34</v>
      </c>
      <c r="S12" s="19">
        <v>0</v>
      </c>
      <c r="T12" s="19">
        <v>0</v>
      </c>
      <c r="U12" s="19">
        <v>26</v>
      </c>
      <c r="V12" s="19">
        <v>80</v>
      </c>
    </row>
    <row r="13" spans="2:22" ht="20.100000000000001" customHeight="1" thickBot="1" x14ac:dyDescent="0.25">
      <c r="B13" s="4" t="s">
        <v>24</v>
      </c>
      <c r="C13" s="19">
        <v>46</v>
      </c>
      <c r="D13" s="19">
        <v>14</v>
      </c>
      <c r="E13" s="19">
        <v>18</v>
      </c>
      <c r="F13" s="19">
        <v>14</v>
      </c>
      <c r="G13" s="19">
        <v>31</v>
      </c>
      <c r="H13" s="19">
        <v>0</v>
      </c>
      <c r="I13" s="19">
        <v>33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23</v>
      </c>
      <c r="R13" s="19">
        <v>32</v>
      </c>
      <c r="S13" s="19">
        <v>0</v>
      </c>
      <c r="T13" s="19">
        <v>6</v>
      </c>
      <c r="U13" s="19">
        <v>25</v>
      </c>
      <c r="V13" s="19">
        <v>31</v>
      </c>
    </row>
    <row r="14" spans="2:22" ht="20.100000000000001" customHeight="1" thickBot="1" x14ac:dyDescent="0.25">
      <c r="B14" s="4" t="s">
        <v>25</v>
      </c>
      <c r="C14" s="19">
        <v>49</v>
      </c>
      <c r="D14" s="19">
        <v>20</v>
      </c>
      <c r="E14" s="19">
        <v>18</v>
      </c>
      <c r="F14" s="19">
        <v>11</v>
      </c>
      <c r="G14" s="19">
        <v>18</v>
      </c>
      <c r="H14" s="19">
        <v>0</v>
      </c>
      <c r="I14" s="19">
        <v>18</v>
      </c>
      <c r="J14" s="19">
        <v>4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29</v>
      </c>
      <c r="R14" s="19">
        <v>28</v>
      </c>
      <c r="S14" s="19">
        <v>0</v>
      </c>
      <c r="T14" s="19">
        <v>7</v>
      </c>
      <c r="U14" s="19">
        <v>15</v>
      </c>
      <c r="V14" s="19">
        <v>118</v>
      </c>
    </row>
    <row r="15" spans="2:22" ht="20.100000000000001" customHeight="1" thickBot="1" x14ac:dyDescent="0.25">
      <c r="B15" s="4" t="s">
        <v>26</v>
      </c>
      <c r="C15" s="19">
        <v>246</v>
      </c>
      <c r="D15" s="19">
        <v>23</v>
      </c>
      <c r="E15" s="19">
        <v>155</v>
      </c>
      <c r="F15" s="19">
        <v>68</v>
      </c>
      <c r="G15" s="19">
        <v>108</v>
      </c>
      <c r="H15" s="19">
        <v>0</v>
      </c>
      <c r="I15" s="19">
        <v>108</v>
      </c>
      <c r="J15" s="19">
        <v>19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129</v>
      </c>
      <c r="R15" s="19">
        <v>124</v>
      </c>
      <c r="S15" s="19">
        <v>1</v>
      </c>
      <c r="T15" s="19">
        <v>4</v>
      </c>
      <c r="U15" s="19">
        <v>119</v>
      </c>
      <c r="V15" s="19">
        <v>354</v>
      </c>
    </row>
    <row r="16" spans="2:22" ht="20.100000000000001" customHeight="1" thickBot="1" x14ac:dyDescent="0.25">
      <c r="B16" s="4" t="s">
        <v>27</v>
      </c>
      <c r="C16" s="19">
        <v>46</v>
      </c>
      <c r="D16" s="19">
        <v>20</v>
      </c>
      <c r="E16" s="19">
        <v>4</v>
      </c>
      <c r="F16" s="19">
        <v>22</v>
      </c>
      <c r="G16" s="19">
        <v>13</v>
      </c>
      <c r="H16" s="19">
        <v>0</v>
      </c>
      <c r="I16" s="19">
        <v>13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6</v>
      </c>
      <c r="R16" s="19">
        <v>7</v>
      </c>
      <c r="S16" s="19">
        <v>0</v>
      </c>
      <c r="T16" s="19">
        <v>0</v>
      </c>
      <c r="U16" s="19">
        <v>11</v>
      </c>
      <c r="V16" s="19">
        <v>21</v>
      </c>
    </row>
    <row r="17" spans="2:22" ht="20.100000000000001" customHeight="1" thickBot="1" x14ac:dyDescent="0.25">
      <c r="B17" s="4" t="s">
        <v>28</v>
      </c>
      <c r="C17" s="19">
        <v>179</v>
      </c>
      <c r="D17" s="19">
        <v>21</v>
      </c>
      <c r="E17" s="19">
        <v>24</v>
      </c>
      <c r="F17" s="19">
        <v>134</v>
      </c>
      <c r="G17" s="19">
        <v>16</v>
      </c>
      <c r="H17" s="19">
        <v>0</v>
      </c>
      <c r="I17" s="19">
        <v>15</v>
      </c>
      <c r="J17" s="19">
        <v>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20</v>
      </c>
      <c r="R17" s="19">
        <v>20</v>
      </c>
      <c r="S17" s="19">
        <v>0</v>
      </c>
      <c r="T17" s="19">
        <v>0</v>
      </c>
      <c r="U17" s="19">
        <v>9</v>
      </c>
      <c r="V17" s="19">
        <v>61</v>
      </c>
    </row>
    <row r="18" spans="2:22" ht="20.100000000000001" customHeight="1" thickBot="1" x14ac:dyDescent="0.25">
      <c r="B18" s="4" t="s">
        <v>29</v>
      </c>
      <c r="C18" s="19">
        <v>67</v>
      </c>
      <c r="D18" s="19">
        <v>34</v>
      </c>
      <c r="E18" s="19">
        <v>12</v>
      </c>
      <c r="F18" s="19">
        <v>21</v>
      </c>
      <c r="G18" s="19">
        <v>23</v>
      </c>
      <c r="H18" s="19">
        <v>0</v>
      </c>
      <c r="I18" s="19">
        <v>27</v>
      </c>
      <c r="J18" s="19">
        <v>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5</v>
      </c>
      <c r="R18" s="19">
        <v>8</v>
      </c>
      <c r="S18" s="19">
        <v>0</v>
      </c>
      <c r="T18" s="19">
        <v>2</v>
      </c>
      <c r="U18" s="19">
        <v>14</v>
      </c>
      <c r="V18" s="19">
        <v>116</v>
      </c>
    </row>
    <row r="19" spans="2:22" ht="20.100000000000001" customHeight="1" thickBot="1" x14ac:dyDescent="0.25">
      <c r="B19" s="4" t="s">
        <v>30</v>
      </c>
      <c r="C19" s="19">
        <v>224</v>
      </c>
      <c r="D19" s="19">
        <v>102</v>
      </c>
      <c r="E19" s="19">
        <v>66</v>
      </c>
      <c r="F19" s="19">
        <v>56</v>
      </c>
      <c r="G19" s="19">
        <v>59</v>
      </c>
      <c r="H19" s="19">
        <v>0</v>
      </c>
      <c r="I19" s="19">
        <v>44</v>
      </c>
      <c r="J19" s="19">
        <v>30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42</v>
      </c>
      <c r="R19" s="19">
        <v>62</v>
      </c>
      <c r="S19" s="19">
        <v>13</v>
      </c>
      <c r="T19" s="19">
        <v>0</v>
      </c>
      <c r="U19" s="19">
        <v>40</v>
      </c>
      <c r="V19" s="19">
        <v>185</v>
      </c>
    </row>
    <row r="20" spans="2:22" ht="20.100000000000001" customHeight="1" thickBot="1" x14ac:dyDescent="0.25">
      <c r="B20" s="4" t="s">
        <v>31</v>
      </c>
      <c r="C20" s="19">
        <v>274</v>
      </c>
      <c r="D20" s="19">
        <v>152</v>
      </c>
      <c r="E20" s="19">
        <v>89</v>
      </c>
      <c r="F20" s="19">
        <v>33</v>
      </c>
      <c r="G20" s="19">
        <v>46</v>
      </c>
      <c r="H20" s="19">
        <v>0</v>
      </c>
      <c r="I20" s="19">
        <v>51</v>
      </c>
      <c r="J20" s="19">
        <v>12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132</v>
      </c>
      <c r="R20" s="19">
        <v>139</v>
      </c>
      <c r="S20" s="19">
        <v>3</v>
      </c>
      <c r="T20" s="19">
        <v>14</v>
      </c>
      <c r="U20" s="19">
        <v>113</v>
      </c>
      <c r="V20" s="19">
        <v>248</v>
      </c>
    </row>
    <row r="21" spans="2:22" ht="20.100000000000001" customHeight="1" thickBot="1" x14ac:dyDescent="0.25">
      <c r="B21" s="4" t="s">
        <v>32</v>
      </c>
      <c r="C21" s="19">
        <v>26</v>
      </c>
      <c r="D21" s="19">
        <v>8</v>
      </c>
      <c r="E21" s="19">
        <v>18</v>
      </c>
      <c r="F21" s="19">
        <v>0</v>
      </c>
      <c r="G21" s="19">
        <v>15</v>
      </c>
      <c r="H21" s="19">
        <v>0</v>
      </c>
      <c r="I21" s="19">
        <v>15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18</v>
      </c>
      <c r="R21" s="19">
        <v>18</v>
      </c>
      <c r="S21" s="19">
        <v>0</v>
      </c>
      <c r="T21" s="19">
        <v>0</v>
      </c>
      <c r="U21" s="19">
        <v>15</v>
      </c>
      <c r="V21" s="19">
        <v>39</v>
      </c>
    </row>
    <row r="22" spans="2:22" ht="20.100000000000001" customHeight="1" thickBot="1" x14ac:dyDescent="0.25">
      <c r="B22" s="4" t="s">
        <v>33</v>
      </c>
      <c r="C22" s="19">
        <v>106</v>
      </c>
      <c r="D22" s="19">
        <v>41</v>
      </c>
      <c r="E22" s="19">
        <v>37</v>
      </c>
      <c r="F22" s="19">
        <v>28</v>
      </c>
      <c r="G22" s="19">
        <v>36</v>
      </c>
      <c r="H22" s="19">
        <v>0</v>
      </c>
      <c r="I22" s="19">
        <v>36</v>
      </c>
      <c r="J22" s="19">
        <v>9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34</v>
      </c>
      <c r="R22" s="19">
        <v>34</v>
      </c>
      <c r="S22" s="19">
        <v>1</v>
      </c>
      <c r="T22" s="19">
        <v>0</v>
      </c>
      <c r="U22" s="19">
        <v>15</v>
      </c>
      <c r="V22" s="19">
        <v>115</v>
      </c>
    </row>
    <row r="23" spans="2:22" ht="20.100000000000001" customHeight="1" thickBot="1" x14ac:dyDescent="0.25">
      <c r="B23" s="4" t="s">
        <v>34</v>
      </c>
      <c r="C23" s="19">
        <v>94</v>
      </c>
      <c r="D23" s="19">
        <v>33</v>
      </c>
      <c r="E23" s="19">
        <v>42</v>
      </c>
      <c r="F23" s="19">
        <v>19</v>
      </c>
      <c r="G23" s="19">
        <v>28</v>
      </c>
      <c r="H23" s="19">
        <v>0</v>
      </c>
      <c r="I23" s="19">
        <v>27</v>
      </c>
      <c r="J23" s="19">
        <v>7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44</v>
      </c>
      <c r="R23" s="19">
        <v>37</v>
      </c>
      <c r="S23" s="19">
        <v>0</v>
      </c>
      <c r="T23" s="19">
        <v>2</v>
      </c>
      <c r="U23" s="19">
        <v>38</v>
      </c>
      <c r="V23" s="19">
        <v>119</v>
      </c>
    </row>
    <row r="24" spans="2:22" ht="20.100000000000001" customHeight="1" thickBot="1" x14ac:dyDescent="0.25">
      <c r="B24" s="4" t="s">
        <v>35</v>
      </c>
      <c r="C24" s="19">
        <v>75</v>
      </c>
      <c r="D24" s="19">
        <v>49</v>
      </c>
      <c r="E24" s="19">
        <v>18</v>
      </c>
      <c r="F24" s="19">
        <v>8</v>
      </c>
      <c r="G24" s="19">
        <v>54</v>
      </c>
      <c r="H24" s="19">
        <v>0</v>
      </c>
      <c r="I24" s="19">
        <v>53</v>
      </c>
      <c r="J24" s="19">
        <v>12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52</v>
      </c>
      <c r="R24" s="19">
        <v>52</v>
      </c>
      <c r="S24" s="19">
        <v>0</v>
      </c>
      <c r="T24" s="19">
        <v>5</v>
      </c>
      <c r="U24" s="19">
        <v>29</v>
      </c>
      <c r="V24" s="19">
        <v>138</v>
      </c>
    </row>
    <row r="25" spans="2:22" ht="20.100000000000001" customHeight="1" thickBot="1" x14ac:dyDescent="0.25">
      <c r="B25" s="4" t="s">
        <v>36</v>
      </c>
      <c r="C25" s="19">
        <v>15</v>
      </c>
      <c r="D25" s="19">
        <v>2</v>
      </c>
      <c r="E25" s="19">
        <v>10</v>
      </c>
      <c r="F25" s="19">
        <v>3</v>
      </c>
      <c r="G25" s="19">
        <v>3</v>
      </c>
      <c r="H25" s="19">
        <v>0</v>
      </c>
      <c r="I25" s="19">
        <v>3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12</v>
      </c>
      <c r="R25" s="19">
        <v>12</v>
      </c>
      <c r="S25" s="19">
        <v>0</v>
      </c>
      <c r="T25" s="19">
        <v>6</v>
      </c>
      <c r="U25" s="19">
        <v>6</v>
      </c>
      <c r="V25" s="19">
        <v>26</v>
      </c>
    </row>
    <row r="26" spans="2:22" ht="20.100000000000001" customHeight="1" thickBot="1" x14ac:dyDescent="0.25">
      <c r="B26" s="5" t="s">
        <v>37</v>
      </c>
      <c r="C26" s="19">
        <v>49</v>
      </c>
      <c r="D26" s="19">
        <v>36</v>
      </c>
      <c r="E26" s="19">
        <v>10</v>
      </c>
      <c r="F26" s="19">
        <v>3</v>
      </c>
      <c r="G26" s="19">
        <v>24</v>
      </c>
      <c r="H26" s="19">
        <v>0</v>
      </c>
      <c r="I26" s="19">
        <v>23</v>
      </c>
      <c r="J26" s="19">
        <v>5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25</v>
      </c>
      <c r="R26" s="19">
        <v>26</v>
      </c>
      <c r="S26" s="19">
        <v>0</v>
      </c>
      <c r="T26" s="19">
        <v>8</v>
      </c>
      <c r="U26" s="19">
        <v>16</v>
      </c>
      <c r="V26" s="19">
        <v>68</v>
      </c>
    </row>
    <row r="27" spans="2:22" ht="20.100000000000001" customHeight="1" thickBot="1" x14ac:dyDescent="0.25">
      <c r="B27" s="6" t="s">
        <v>38</v>
      </c>
      <c r="C27" s="20">
        <v>1</v>
      </c>
      <c r="D27" s="20">
        <v>0</v>
      </c>
      <c r="E27" s="20">
        <v>0</v>
      </c>
      <c r="F27" s="20">
        <v>1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1</v>
      </c>
      <c r="V27" s="20">
        <v>6</v>
      </c>
    </row>
    <row r="28" spans="2:22" ht="20.100000000000001" customHeight="1" thickBot="1" x14ac:dyDescent="0.25">
      <c r="B28" s="7" t="s">
        <v>39</v>
      </c>
      <c r="C28" s="9">
        <f>SUM(C11:C27)</f>
        <v>2149</v>
      </c>
      <c r="D28" s="9">
        <f t="shared" ref="D28:V28" si="0">SUM(D11:D27)</f>
        <v>710</v>
      </c>
      <c r="E28" s="9">
        <f t="shared" si="0"/>
        <v>812</v>
      </c>
      <c r="F28" s="9">
        <f t="shared" si="0"/>
        <v>627</v>
      </c>
      <c r="G28" s="9">
        <f t="shared" si="0"/>
        <v>710</v>
      </c>
      <c r="H28" s="9">
        <f t="shared" si="0"/>
        <v>0</v>
      </c>
      <c r="I28" s="9">
        <f t="shared" si="0"/>
        <v>703</v>
      </c>
      <c r="J28" s="9">
        <f t="shared" si="0"/>
        <v>145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793</v>
      </c>
      <c r="R28" s="9">
        <f t="shared" si="0"/>
        <v>1155</v>
      </c>
      <c r="S28" s="9">
        <f t="shared" si="0"/>
        <v>26</v>
      </c>
      <c r="T28" s="9">
        <f t="shared" si="0"/>
        <v>60</v>
      </c>
      <c r="U28" s="9">
        <f t="shared" si="0"/>
        <v>649</v>
      </c>
      <c r="V28" s="9">
        <f t="shared" si="0"/>
        <v>2274</v>
      </c>
    </row>
    <row r="29" spans="2:22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66" t="s">
        <v>80</v>
      </c>
      <c r="D9" s="63"/>
      <c r="E9" s="63"/>
      <c r="F9" s="67"/>
      <c r="G9" s="66" t="s">
        <v>81</v>
      </c>
      <c r="H9" s="63"/>
      <c r="I9" s="63"/>
      <c r="J9" s="67"/>
      <c r="K9" s="66" t="s">
        <v>82</v>
      </c>
      <c r="L9" s="63"/>
      <c r="M9" s="63"/>
      <c r="N9" s="67"/>
      <c r="O9" s="66" t="s">
        <v>83</v>
      </c>
      <c r="P9" s="63"/>
      <c r="Q9" s="63"/>
      <c r="R9" s="67"/>
      <c r="S9" s="66" t="s">
        <v>84</v>
      </c>
      <c r="T9" s="63"/>
      <c r="U9" s="63"/>
      <c r="V9" s="67"/>
      <c r="W9" s="66" t="s">
        <v>85</v>
      </c>
      <c r="X9" s="63"/>
      <c r="Y9" s="63"/>
      <c r="Z9" s="67"/>
      <c r="AA9" s="66" t="s">
        <v>86</v>
      </c>
      <c r="AB9" s="63"/>
      <c r="AC9" s="63"/>
      <c r="AD9" s="67"/>
      <c r="AE9" s="66" t="s">
        <v>87</v>
      </c>
      <c r="AF9" s="63"/>
      <c r="AG9" s="63"/>
      <c r="AH9" s="67"/>
      <c r="AI9" s="66" t="s">
        <v>88</v>
      </c>
      <c r="AJ9" s="63"/>
      <c r="AK9" s="63"/>
      <c r="AL9" s="67"/>
      <c r="AM9" s="66" t="s">
        <v>89</v>
      </c>
      <c r="AN9" s="63"/>
      <c r="AO9" s="63"/>
      <c r="AP9" s="67"/>
      <c r="AQ9" s="66" t="s">
        <v>90</v>
      </c>
      <c r="AR9" s="63"/>
      <c r="AS9" s="63"/>
      <c r="AT9" s="67"/>
      <c r="AU9" s="66" t="s">
        <v>255</v>
      </c>
      <c r="AV9" s="63"/>
      <c r="AW9" s="63"/>
      <c r="AX9" s="67"/>
      <c r="AY9" s="66" t="s">
        <v>91</v>
      </c>
      <c r="AZ9" s="63"/>
      <c r="BA9" s="63"/>
      <c r="BB9" s="67"/>
      <c r="BC9" s="66" t="s">
        <v>243</v>
      </c>
      <c r="BD9" s="63"/>
      <c r="BE9" s="63"/>
      <c r="BF9" s="67"/>
      <c r="BG9" s="66" t="s">
        <v>92</v>
      </c>
      <c r="BH9" s="63"/>
      <c r="BI9" s="63"/>
      <c r="BJ9" s="67"/>
      <c r="BK9" s="66" t="s">
        <v>93</v>
      </c>
      <c r="BL9" s="63"/>
      <c r="BM9" s="63"/>
      <c r="BN9" s="67"/>
      <c r="BO9" s="66" t="s">
        <v>94</v>
      </c>
      <c r="BP9" s="63"/>
      <c r="BQ9" s="63"/>
      <c r="BR9" s="67"/>
      <c r="BS9" s="66" t="s">
        <v>95</v>
      </c>
      <c r="BT9" s="63"/>
      <c r="BU9" s="63"/>
      <c r="BV9" s="67"/>
      <c r="BW9" s="66" t="s">
        <v>96</v>
      </c>
      <c r="BX9" s="63"/>
      <c r="BY9" s="63"/>
      <c r="BZ9" s="67"/>
      <c r="CA9" s="66" t="s">
        <v>97</v>
      </c>
      <c r="CB9" s="63"/>
      <c r="CC9" s="63"/>
      <c r="CD9" s="67"/>
      <c r="CE9" s="66" t="s">
        <v>244</v>
      </c>
      <c r="CF9" s="63"/>
      <c r="CG9" s="63"/>
      <c r="CH9" s="63"/>
      <c r="CI9" s="66" t="s">
        <v>245</v>
      </c>
      <c r="CJ9" s="63"/>
      <c r="CK9" s="63"/>
      <c r="CL9" s="63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8" t="s">
        <v>48</v>
      </c>
      <c r="AV10" s="8" t="s">
        <v>98</v>
      </c>
      <c r="AW10" s="8" t="s">
        <v>50</v>
      </c>
      <c r="AX10" s="8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8" t="s">
        <v>48</v>
      </c>
      <c r="BD10" s="8" t="s">
        <v>98</v>
      </c>
      <c r="BE10" s="8" t="s">
        <v>50</v>
      </c>
      <c r="BF10" s="8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8" t="s">
        <v>48</v>
      </c>
      <c r="CF10" s="8" t="s">
        <v>98</v>
      </c>
      <c r="CG10" s="8" t="s">
        <v>50</v>
      </c>
      <c r="CH10" s="8" t="s">
        <v>51</v>
      </c>
      <c r="CI10" s="8" t="s">
        <v>48</v>
      </c>
      <c r="CJ10" s="8" t="s">
        <v>98</v>
      </c>
      <c r="CK10" s="8" t="s">
        <v>50</v>
      </c>
      <c r="CL10" s="8" t="s">
        <v>51</v>
      </c>
    </row>
    <row r="11" spans="2:90" ht="20.100000000000001" customHeight="1" thickBot="1" x14ac:dyDescent="0.25">
      <c r="B11" s="3" t="s">
        <v>22</v>
      </c>
      <c r="C11" s="18">
        <v>815</v>
      </c>
      <c r="D11" s="18">
        <v>9</v>
      </c>
      <c r="E11" s="18">
        <v>603</v>
      </c>
      <c r="F11" s="18">
        <v>3455</v>
      </c>
      <c r="G11" s="18">
        <v>6</v>
      </c>
      <c r="H11" s="18">
        <v>0</v>
      </c>
      <c r="I11" s="18">
        <v>5</v>
      </c>
      <c r="J11" s="18">
        <v>24</v>
      </c>
      <c r="K11" s="18">
        <v>24</v>
      </c>
      <c r="L11" s="18">
        <v>0</v>
      </c>
      <c r="M11" s="18">
        <v>8</v>
      </c>
      <c r="N11" s="18">
        <v>22</v>
      </c>
      <c r="O11" s="18">
        <v>0</v>
      </c>
      <c r="P11" s="18">
        <v>0</v>
      </c>
      <c r="Q11" s="18">
        <v>1</v>
      </c>
      <c r="R11" s="18">
        <v>1</v>
      </c>
      <c r="S11" s="18">
        <v>20</v>
      </c>
      <c r="T11" s="18">
        <v>7</v>
      </c>
      <c r="U11" s="18">
        <v>29</v>
      </c>
      <c r="V11" s="18">
        <v>32</v>
      </c>
      <c r="W11" s="18">
        <v>251</v>
      </c>
      <c r="X11" s="18">
        <v>0</v>
      </c>
      <c r="Y11" s="18">
        <v>193</v>
      </c>
      <c r="Z11" s="18">
        <v>1067</v>
      </c>
      <c r="AA11" s="18">
        <v>2</v>
      </c>
      <c r="AB11" s="18">
        <v>0</v>
      </c>
      <c r="AC11" s="18">
        <v>1</v>
      </c>
      <c r="AD11" s="18">
        <v>1</v>
      </c>
      <c r="AE11" s="18">
        <v>6</v>
      </c>
      <c r="AF11" s="18">
        <v>0</v>
      </c>
      <c r="AG11" s="18">
        <v>2</v>
      </c>
      <c r="AH11" s="18">
        <v>32</v>
      </c>
      <c r="AI11" s="18">
        <v>0</v>
      </c>
      <c r="AJ11" s="18">
        <v>0</v>
      </c>
      <c r="AK11" s="18">
        <v>0</v>
      </c>
      <c r="AL11" s="18">
        <v>0</v>
      </c>
      <c r="AM11" s="18">
        <v>9</v>
      </c>
      <c r="AN11" s="18">
        <v>1</v>
      </c>
      <c r="AO11" s="18">
        <v>11</v>
      </c>
      <c r="AP11" s="18">
        <v>17</v>
      </c>
      <c r="AQ11" s="18">
        <v>151</v>
      </c>
      <c r="AR11" s="18">
        <v>0</v>
      </c>
      <c r="AS11" s="18">
        <v>108</v>
      </c>
      <c r="AT11" s="18">
        <v>624</v>
      </c>
      <c r="AU11" s="18">
        <v>2</v>
      </c>
      <c r="AV11" s="18">
        <v>0</v>
      </c>
      <c r="AW11" s="18">
        <v>2</v>
      </c>
      <c r="AX11" s="18">
        <v>8</v>
      </c>
      <c r="AY11" s="18">
        <v>32</v>
      </c>
      <c r="AZ11" s="18">
        <v>0</v>
      </c>
      <c r="BA11" s="18">
        <v>31</v>
      </c>
      <c r="BB11" s="18">
        <v>67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1</v>
      </c>
      <c r="BN11" s="18">
        <v>4</v>
      </c>
      <c r="BO11" s="18">
        <v>0</v>
      </c>
      <c r="BP11" s="18">
        <v>0</v>
      </c>
      <c r="BQ11" s="18">
        <v>0</v>
      </c>
      <c r="BR11" s="18">
        <v>0</v>
      </c>
      <c r="BS11" s="18">
        <v>28</v>
      </c>
      <c r="BT11" s="18">
        <v>0</v>
      </c>
      <c r="BU11" s="18">
        <v>22</v>
      </c>
      <c r="BV11" s="18">
        <v>202</v>
      </c>
      <c r="BW11" s="18">
        <v>11</v>
      </c>
      <c r="BX11" s="18">
        <v>1</v>
      </c>
      <c r="BY11" s="18">
        <v>17</v>
      </c>
      <c r="BZ11" s="18">
        <v>51</v>
      </c>
      <c r="CA11" s="18">
        <v>273</v>
      </c>
      <c r="CB11" s="18">
        <v>0</v>
      </c>
      <c r="CC11" s="18">
        <v>172</v>
      </c>
      <c r="CD11" s="18">
        <v>1303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23</v>
      </c>
      <c r="C12" s="19">
        <v>127</v>
      </c>
      <c r="D12" s="19">
        <v>1</v>
      </c>
      <c r="E12" s="19">
        <v>103</v>
      </c>
      <c r="F12" s="19">
        <v>301</v>
      </c>
      <c r="G12" s="19">
        <v>1</v>
      </c>
      <c r="H12" s="19">
        <v>0</v>
      </c>
      <c r="I12" s="19">
        <v>0</v>
      </c>
      <c r="J12" s="19">
        <v>2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1</v>
      </c>
      <c r="R12" s="19">
        <v>0</v>
      </c>
      <c r="S12" s="19">
        <v>5</v>
      </c>
      <c r="T12" s="19">
        <v>0</v>
      </c>
      <c r="U12" s="19">
        <v>9</v>
      </c>
      <c r="V12" s="19">
        <v>5</v>
      </c>
      <c r="W12" s="19">
        <v>40</v>
      </c>
      <c r="X12" s="19">
        <v>0</v>
      </c>
      <c r="Y12" s="19">
        <v>24</v>
      </c>
      <c r="Z12" s="19">
        <v>102</v>
      </c>
      <c r="AA12" s="19">
        <v>2</v>
      </c>
      <c r="AB12" s="19">
        <v>0</v>
      </c>
      <c r="AC12" s="19">
        <v>1</v>
      </c>
      <c r="AD12" s="19">
        <v>1</v>
      </c>
      <c r="AE12" s="19">
        <v>1</v>
      </c>
      <c r="AF12" s="19">
        <v>0</v>
      </c>
      <c r="AG12" s="19">
        <v>0</v>
      </c>
      <c r="AH12" s="19">
        <v>1</v>
      </c>
      <c r="AI12" s="19">
        <v>0</v>
      </c>
      <c r="AJ12" s="19">
        <v>0</v>
      </c>
      <c r="AK12" s="19">
        <v>0</v>
      </c>
      <c r="AL12" s="19">
        <v>0</v>
      </c>
      <c r="AM12" s="19">
        <v>1</v>
      </c>
      <c r="AN12" s="19">
        <v>0</v>
      </c>
      <c r="AO12" s="19">
        <v>3</v>
      </c>
      <c r="AP12" s="19">
        <v>1</v>
      </c>
      <c r="AQ12" s="19">
        <v>27</v>
      </c>
      <c r="AR12" s="19">
        <v>0</v>
      </c>
      <c r="AS12" s="19">
        <v>24</v>
      </c>
      <c r="AT12" s="19">
        <v>49</v>
      </c>
      <c r="AU12" s="19">
        <v>0</v>
      </c>
      <c r="AV12" s="19">
        <v>0</v>
      </c>
      <c r="AW12" s="19">
        <v>0</v>
      </c>
      <c r="AX12" s="19">
        <v>0</v>
      </c>
      <c r="AY12" s="19">
        <v>3</v>
      </c>
      <c r="AZ12" s="19">
        <v>0</v>
      </c>
      <c r="BA12" s="19">
        <v>5</v>
      </c>
      <c r="BB12" s="19">
        <v>18</v>
      </c>
      <c r="BC12" s="19">
        <v>1</v>
      </c>
      <c r="BD12" s="19">
        <v>0</v>
      </c>
      <c r="BE12" s="19">
        <v>0</v>
      </c>
      <c r="BF12" s="19">
        <v>1</v>
      </c>
      <c r="BG12" s="19">
        <v>0</v>
      </c>
      <c r="BH12" s="19">
        <v>0</v>
      </c>
      <c r="BI12" s="19">
        <v>0</v>
      </c>
      <c r="BJ12" s="19">
        <v>0</v>
      </c>
      <c r="BK12" s="19">
        <v>1</v>
      </c>
      <c r="BL12" s="19">
        <v>0</v>
      </c>
      <c r="BM12" s="19">
        <v>0</v>
      </c>
      <c r="BN12" s="19">
        <v>1</v>
      </c>
      <c r="BO12" s="19">
        <v>0</v>
      </c>
      <c r="BP12" s="19">
        <v>0</v>
      </c>
      <c r="BQ12" s="19">
        <v>0</v>
      </c>
      <c r="BR12" s="19">
        <v>0</v>
      </c>
      <c r="BS12" s="19">
        <v>2</v>
      </c>
      <c r="BT12" s="19">
        <v>0</v>
      </c>
      <c r="BU12" s="19">
        <v>2</v>
      </c>
      <c r="BV12" s="19">
        <v>7</v>
      </c>
      <c r="BW12" s="19">
        <v>1</v>
      </c>
      <c r="BX12" s="19">
        <v>1</v>
      </c>
      <c r="BY12" s="19">
        <v>3</v>
      </c>
      <c r="BZ12" s="19">
        <v>1</v>
      </c>
      <c r="CA12" s="19">
        <v>42</v>
      </c>
      <c r="CB12" s="19">
        <v>0</v>
      </c>
      <c r="CC12" s="19">
        <v>31</v>
      </c>
      <c r="CD12" s="19">
        <v>112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24</v>
      </c>
      <c r="C13" s="19">
        <v>82</v>
      </c>
      <c r="D13" s="19">
        <v>0</v>
      </c>
      <c r="E13" s="19">
        <v>58</v>
      </c>
      <c r="F13" s="19">
        <v>289</v>
      </c>
      <c r="G13" s="19">
        <v>0</v>
      </c>
      <c r="H13" s="19">
        <v>0</v>
      </c>
      <c r="I13" s="19">
        <v>0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9</v>
      </c>
      <c r="T13" s="19">
        <v>0</v>
      </c>
      <c r="U13" s="19">
        <v>4</v>
      </c>
      <c r="V13" s="19">
        <v>10</v>
      </c>
      <c r="W13" s="19">
        <v>29</v>
      </c>
      <c r="X13" s="19">
        <v>0</v>
      </c>
      <c r="Y13" s="19">
        <v>16</v>
      </c>
      <c r="Z13" s="19">
        <v>104</v>
      </c>
      <c r="AA13" s="19">
        <v>0</v>
      </c>
      <c r="AB13" s="19">
        <v>0</v>
      </c>
      <c r="AC13" s="19">
        <v>0</v>
      </c>
      <c r="AD13" s="19">
        <v>0</v>
      </c>
      <c r="AE13" s="19">
        <v>2</v>
      </c>
      <c r="AF13" s="19">
        <v>0</v>
      </c>
      <c r="AG13" s="19">
        <v>1</v>
      </c>
      <c r="AH13" s="19">
        <v>4</v>
      </c>
      <c r="AI13" s="19">
        <v>0</v>
      </c>
      <c r="AJ13" s="19">
        <v>0</v>
      </c>
      <c r="AK13" s="19">
        <v>0</v>
      </c>
      <c r="AL13" s="19">
        <v>0</v>
      </c>
      <c r="AM13" s="19">
        <v>2</v>
      </c>
      <c r="AN13" s="19">
        <v>0</v>
      </c>
      <c r="AO13" s="19">
        <v>1</v>
      </c>
      <c r="AP13" s="19">
        <v>4</v>
      </c>
      <c r="AQ13" s="19">
        <v>17</v>
      </c>
      <c r="AR13" s="19">
        <v>0</v>
      </c>
      <c r="AS13" s="19">
        <v>8</v>
      </c>
      <c r="AT13" s="19">
        <v>67</v>
      </c>
      <c r="AU13" s="19">
        <v>0</v>
      </c>
      <c r="AV13" s="19">
        <v>0</v>
      </c>
      <c r="AW13" s="19">
        <v>1</v>
      </c>
      <c r="AX13" s="19">
        <v>0</v>
      </c>
      <c r="AY13" s="19">
        <v>1</v>
      </c>
      <c r="AZ13" s="19">
        <v>0</v>
      </c>
      <c r="BA13" s="19">
        <v>2</v>
      </c>
      <c r="BB13" s="19">
        <v>4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1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2</v>
      </c>
      <c r="BT13" s="19">
        <v>0</v>
      </c>
      <c r="BU13" s="19">
        <v>1</v>
      </c>
      <c r="BV13" s="19">
        <v>16</v>
      </c>
      <c r="BW13" s="19">
        <v>4</v>
      </c>
      <c r="BX13" s="19">
        <v>0</v>
      </c>
      <c r="BY13" s="19">
        <v>5</v>
      </c>
      <c r="BZ13" s="19">
        <v>4</v>
      </c>
      <c r="CA13" s="19">
        <v>16</v>
      </c>
      <c r="CB13" s="19">
        <v>0</v>
      </c>
      <c r="CC13" s="19">
        <v>18</v>
      </c>
      <c r="CD13" s="19">
        <v>75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25</v>
      </c>
      <c r="C14" s="19">
        <v>115</v>
      </c>
      <c r="D14" s="19">
        <v>2</v>
      </c>
      <c r="E14" s="19">
        <v>107</v>
      </c>
      <c r="F14" s="19">
        <v>517</v>
      </c>
      <c r="G14" s="19">
        <v>0</v>
      </c>
      <c r="H14" s="19">
        <v>0</v>
      </c>
      <c r="I14" s="19">
        <v>1</v>
      </c>
      <c r="J14" s="19">
        <v>1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8</v>
      </c>
      <c r="T14" s="19">
        <v>2</v>
      </c>
      <c r="U14" s="19">
        <v>11</v>
      </c>
      <c r="V14" s="19">
        <v>12</v>
      </c>
      <c r="W14" s="19">
        <v>32</v>
      </c>
      <c r="X14" s="19">
        <v>0</v>
      </c>
      <c r="Y14" s="19">
        <v>26</v>
      </c>
      <c r="Z14" s="19">
        <v>235</v>
      </c>
      <c r="AA14" s="19">
        <v>0</v>
      </c>
      <c r="AB14" s="19">
        <v>0</v>
      </c>
      <c r="AC14" s="19">
        <v>0</v>
      </c>
      <c r="AD14" s="19">
        <v>1</v>
      </c>
      <c r="AE14" s="19">
        <v>3</v>
      </c>
      <c r="AF14" s="19">
        <v>0</v>
      </c>
      <c r="AG14" s="19">
        <v>2</v>
      </c>
      <c r="AH14" s="19">
        <v>8</v>
      </c>
      <c r="AI14" s="19">
        <v>0</v>
      </c>
      <c r="AJ14" s="19">
        <v>0</v>
      </c>
      <c r="AK14" s="19">
        <v>0</v>
      </c>
      <c r="AL14" s="19">
        <v>0</v>
      </c>
      <c r="AM14" s="19">
        <v>3</v>
      </c>
      <c r="AN14" s="19">
        <v>0</v>
      </c>
      <c r="AO14" s="19">
        <v>4</v>
      </c>
      <c r="AP14" s="19">
        <v>2</v>
      </c>
      <c r="AQ14" s="19">
        <v>25</v>
      </c>
      <c r="AR14" s="19">
        <v>0</v>
      </c>
      <c r="AS14" s="19">
        <v>25</v>
      </c>
      <c r="AT14" s="19">
        <v>93</v>
      </c>
      <c r="AU14" s="19">
        <v>0</v>
      </c>
      <c r="AV14" s="19">
        <v>0</v>
      </c>
      <c r="AW14" s="19">
        <v>0</v>
      </c>
      <c r="AX14" s="19">
        <v>1</v>
      </c>
      <c r="AY14" s="19">
        <v>1</v>
      </c>
      <c r="AZ14" s="19">
        <v>0</v>
      </c>
      <c r="BA14" s="19">
        <v>0</v>
      </c>
      <c r="BB14" s="19">
        <v>3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3</v>
      </c>
      <c r="BW14" s="19">
        <v>13</v>
      </c>
      <c r="BX14" s="19">
        <v>0</v>
      </c>
      <c r="BY14" s="19">
        <v>9</v>
      </c>
      <c r="BZ14" s="19">
        <v>11</v>
      </c>
      <c r="CA14" s="19">
        <v>30</v>
      </c>
      <c r="CB14" s="19">
        <v>0</v>
      </c>
      <c r="CC14" s="19">
        <v>29</v>
      </c>
      <c r="CD14" s="19">
        <v>147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26</v>
      </c>
      <c r="C15" s="19">
        <v>299</v>
      </c>
      <c r="D15" s="19">
        <v>10</v>
      </c>
      <c r="E15" s="19">
        <v>229</v>
      </c>
      <c r="F15" s="19">
        <v>1068</v>
      </c>
      <c r="G15" s="19">
        <v>4</v>
      </c>
      <c r="H15" s="19">
        <v>0</v>
      </c>
      <c r="I15" s="19">
        <v>2</v>
      </c>
      <c r="J15" s="19">
        <v>11</v>
      </c>
      <c r="K15" s="19">
        <v>0</v>
      </c>
      <c r="L15" s="19">
        <v>0</v>
      </c>
      <c r="M15" s="19">
        <v>0</v>
      </c>
      <c r="N15" s="19">
        <v>0</v>
      </c>
      <c r="O15" s="19">
        <v>1</v>
      </c>
      <c r="P15" s="19">
        <v>0</v>
      </c>
      <c r="Q15" s="19">
        <v>0</v>
      </c>
      <c r="R15" s="19">
        <v>1</v>
      </c>
      <c r="S15" s="19">
        <v>9</v>
      </c>
      <c r="T15" s="19">
        <v>4</v>
      </c>
      <c r="U15" s="19">
        <v>8</v>
      </c>
      <c r="V15" s="19">
        <v>19</v>
      </c>
      <c r="W15" s="19">
        <v>104</v>
      </c>
      <c r="X15" s="19">
        <v>0</v>
      </c>
      <c r="Y15" s="19">
        <v>59</v>
      </c>
      <c r="Z15" s="19">
        <v>334</v>
      </c>
      <c r="AA15" s="19">
        <v>1</v>
      </c>
      <c r="AB15" s="19">
        <v>0</v>
      </c>
      <c r="AC15" s="19">
        <v>1</v>
      </c>
      <c r="AD15" s="19">
        <v>1</v>
      </c>
      <c r="AE15" s="19">
        <v>1</v>
      </c>
      <c r="AF15" s="19">
        <v>0</v>
      </c>
      <c r="AG15" s="19">
        <v>2</v>
      </c>
      <c r="AH15" s="19">
        <v>10</v>
      </c>
      <c r="AI15" s="19">
        <v>0</v>
      </c>
      <c r="AJ15" s="19">
        <v>0</v>
      </c>
      <c r="AK15" s="19">
        <v>0</v>
      </c>
      <c r="AL15" s="19">
        <v>0</v>
      </c>
      <c r="AM15" s="19">
        <v>6</v>
      </c>
      <c r="AN15" s="19">
        <v>2</v>
      </c>
      <c r="AO15" s="19">
        <v>10</v>
      </c>
      <c r="AP15" s="19">
        <v>12</v>
      </c>
      <c r="AQ15" s="19">
        <v>70</v>
      </c>
      <c r="AR15" s="19">
        <v>0</v>
      </c>
      <c r="AS15" s="19">
        <v>68</v>
      </c>
      <c r="AT15" s="19">
        <v>219</v>
      </c>
      <c r="AU15" s="19">
        <v>1</v>
      </c>
      <c r="AV15" s="19">
        <v>0</v>
      </c>
      <c r="AW15" s="19">
        <v>1</v>
      </c>
      <c r="AX15" s="19">
        <v>2</v>
      </c>
      <c r="AY15" s="19">
        <v>8</v>
      </c>
      <c r="AZ15" s="19">
        <v>0</v>
      </c>
      <c r="BA15" s="19">
        <v>3</v>
      </c>
      <c r="BB15" s="19">
        <v>14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6</v>
      </c>
      <c r="BT15" s="19">
        <v>0</v>
      </c>
      <c r="BU15" s="19">
        <v>3</v>
      </c>
      <c r="BV15" s="19">
        <v>37</v>
      </c>
      <c r="BW15" s="19">
        <v>14</v>
      </c>
      <c r="BX15" s="19">
        <v>4</v>
      </c>
      <c r="BY15" s="19">
        <v>5</v>
      </c>
      <c r="BZ15" s="19">
        <v>56</v>
      </c>
      <c r="CA15" s="19">
        <v>74</v>
      </c>
      <c r="CB15" s="19">
        <v>0</v>
      </c>
      <c r="CC15" s="19">
        <v>67</v>
      </c>
      <c r="CD15" s="19">
        <v>352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27</v>
      </c>
      <c r="C16" s="19">
        <v>35</v>
      </c>
      <c r="D16" s="19">
        <v>0</v>
      </c>
      <c r="E16" s="19">
        <v>23</v>
      </c>
      <c r="F16" s="19">
        <v>121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0</v>
      </c>
      <c r="M16" s="19">
        <v>0</v>
      </c>
      <c r="N16" s="19">
        <v>2</v>
      </c>
      <c r="O16" s="19">
        <v>0</v>
      </c>
      <c r="P16" s="19">
        <v>0</v>
      </c>
      <c r="Q16" s="19">
        <v>0</v>
      </c>
      <c r="R16" s="19">
        <v>0</v>
      </c>
      <c r="S16" s="19">
        <v>1</v>
      </c>
      <c r="T16" s="19">
        <v>0</v>
      </c>
      <c r="U16" s="19">
        <v>1</v>
      </c>
      <c r="V16" s="19">
        <v>0</v>
      </c>
      <c r="W16" s="19">
        <v>14</v>
      </c>
      <c r="X16" s="19">
        <v>0</v>
      </c>
      <c r="Y16" s="19">
        <v>5</v>
      </c>
      <c r="Z16" s="19">
        <v>41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1</v>
      </c>
      <c r="AI16" s="19">
        <v>0</v>
      </c>
      <c r="AJ16" s="19">
        <v>0</v>
      </c>
      <c r="AK16" s="19">
        <v>0</v>
      </c>
      <c r="AL16" s="19">
        <v>0</v>
      </c>
      <c r="AM16" s="19">
        <v>1</v>
      </c>
      <c r="AN16" s="19">
        <v>0</v>
      </c>
      <c r="AO16" s="19">
        <v>0</v>
      </c>
      <c r="AP16" s="19">
        <v>1</v>
      </c>
      <c r="AQ16" s="19">
        <v>8</v>
      </c>
      <c r="AR16" s="19">
        <v>0</v>
      </c>
      <c r="AS16" s="19">
        <v>7</v>
      </c>
      <c r="AT16" s="19">
        <v>26</v>
      </c>
      <c r="AU16" s="19">
        <v>0</v>
      </c>
      <c r="AV16" s="19">
        <v>0</v>
      </c>
      <c r="AW16" s="19">
        <v>0</v>
      </c>
      <c r="AX16" s="19">
        <v>1</v>
      </c>
      <c r="AY16" s="19">
        <v>1</v>
      </c>
      <c r="AZ16" s="19">
        <v>0</v>
      </c>
      <c r="BA16" s="19">
        <v>0</v>
      </c>
      <c r="BB16" s="19">
        <v>1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2</v>
      </c>
      <c r="BT16" s="19">
        <v>0</v>
      </c>
      <c r="BU16" s="19">
        <v>0</v>
      </c>
      <c r="BV16" s="19">
        <v>14</v>
      </c>
      <c r="BW16" s="19">
        <v>0</v>
      </c>
      <c r="BX16" s="19">
        <v>0</v>
      </c>
      <c r="BY16" s="19">
        <v>2</v>
      </c>
      <c r="BZ16" s="19">
        <v>6</v>
      </c>
      <c r="CA16" s="19">
        <v>8</v>
      </c>
      <c r="CB16" s="19">
        <v>0</v>
      </c>
      <c r="CC16" s="19">
        <v>8</v>
      </c>
      <c r="CD16" s="19">
        <v>27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28</v>
      </c>
      <c r="C17" s="19">
        <v>141</v>
      </c>
      <c r="D17" s="19">
        <v>1</v>
      </c>
      <c r="E17" s="19">
        <v>97</v>
      </c>
      <c r="F17" s="19">
        <v>510</v>
      </c>
      <c r="G17" s="19">
        <v>1</v>
      </c>
      <c r="H17" s="19">
        <v>0</v>
      </c>
      <c r="I17" s="19">
        <v>2</v>
      </c>
      <c r="J17" s="19">
        <v>6</v>
      </c>
      <c r="K17" s="19">
        <v>0</v>
      </c>
      <c r="L17" s="19">
        <v>0</v>
      </c>
      <c r="M17" s="19">
        <v>0</v>
      </c>
      <c r="N17" s="19">
        <v>1</v>
      </c>
      <c r="O17" s="19">
        <v>0</v>
      </c>
      <c r="P17" s="19">
        <v>0</v>
      </c>
      <c r="Q17" s="19">
        <v>0</v>
      </c>
      <c r="R17" s="19">
        <v>0</v>
      </c>
      <c r="S17" s="19">
        <v>4</v>
      </c>
      <c r="T17" s="19">
        <v>0</v>
      </c>
      <c r="U17" s="19">
        <v>3</v>
      </c>
      <c r="V17" s="19">
        <v>8</v>
      </c>
      <c r="W17" s="19">
        <v>40</v>
      </c>
      <c r="X17" s="19">
        <v>0</v>
      </c>
      <c r="Y17" s="19">
        <v>31</v>
      </c>
      <c r="Z17" s="19">
        <v>167</v>
      </c>
      <c r="AA17" s="19">
        <v>2</v>
      </c>
      <c r="AB17" s="19">
        <v>0</v>
      </c>
      <c r="AC17" s="19">
        <v>3</v>
      </c>
      <c r="AD17" s="19">
        <v>0</v>
      </c>
      <c r="AE17" s="19">
        <v>0</v>
      </c>
      <c r="AF17" s="19">
        <v>0</v>
      </c>
      <c r="AG17" s="19">
        <v>0</v>
      </c>
      <c r="AH17" s="19">
        <v>5</v>
      </c>
      <c r="AI17" s="19">
        <v>0</v>
      </c>
      <c r="AJ17" s="19">
        <v>0</v>
      </c>
      <c r="AK17" s="19">
        <v>0</v>
      </c>
      <c r="AL17" s="19">
        <v>0</v>
      </c>
      <c r="AM17" s="19">
        <v>4</v>
      </c>
      <c r="AN17" s="19">
        <v>0</v>
      </c>
      <c r="AO17" s="19">
        <v>2</v>
      </c>
      <c r="AP17" s="19">
        <v>3</v>
      </c>
      <c r="AQ17" s="19">
        <v>22</v>
      </c>
      <c r="AR17" s="19">
        <v>0</v>
      </c>
      <c r="AS17" s="19">
        <v>11</v>
      </c>
      <c r="AT17" s="19">
        <v>95</v>
      </c>
      <c r="AU17" s="19">
        <v>0</v>
      </c>
      <c r="AV17" s="19">
        <v>0</v>
      </c>
      <c r="AW17" s="19">
        <v>0</v>
      </c>
      <c r="AX17" s="19">
        <v>2</v>
      </c>
      <c r="AY17" s="19">
        <v>4</v>
      </c>
      <c r="AZ17" s="19">
        <v>0</v>
      </c>
      <c r="BA17" s="19">
        <v>6</v>
      </c>
      <c r="BB17" s="19">
        <v>10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1</v>
      </c>
      <c r="BN17" s="19">
        <v>1</v>
      </c>
      <c r="BO17" s="19">
        <v>0</v>
      </c>
      <c r="BP17" s="19">
        <v>0</v>
      </c>
      <c r="BQ17" s="19">
        <v>0</v>
      </c>
      <c r="BR17" s="19">
        <v>0</v>
      </c>
      <c r="BS17" s="19">
        <v>3</v>
      </c>
      <c r="BT17" s="19">
        <v>0</v>
      </c>
      <c r="BU17" s="19">
        <v>8</v>
      </c>
      <c r="BV17" s="19">
        <v>22</v>
      </c>
      <c r="BW17" s="19">
        <v>4</v>
      </c>
      <c r="BX17" s="19">
        <v>1</v>
      </c>
      <c r="BY17" s="19">
        <v>5</v>
      </c>
      <c r="BZ17" s="19">
        <v>9</v>
      </c>
      <c r="CA17" s="19">
        <v>57</v>
      </c>
      <c r="CB17" s="19">
        <v>0</v>
      </c>
      <c r="CC17" s="19">
        <v>25</v>
      </c>
      <c r="CD17" s="19">
        <v>181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29</v>
      </c>
      <c r="C18" s="19">
        <v>145</v>
      </c>
      <c r="D18" s="19">
        <v>2</v>
      </c>
      <c r="E18" s="19">
        <v>125</v>
      </c>
      <c r="F18" s="19">
        <v>1066</v>
      </c>
      <c r="G18" s="19">
        <v>2</v>
      </c>
      <c r="H18" s="19">
        <v>0</v>
      </c>
      <c r="I18" s="19">
        <v>2</v>
      </c>
      <c r="J18" s="19">
        <v>8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3</v>
      </c>
      <c r="T18" s="19">
        <v>1</v>
      </c>
      <c r="U18" s="19">
        <v>8</v>
      </c>
      <c r="V18" s="19">
        <v>14</v>
      </c>
      <c r="W18" s="19">
        <v>72</v>
      </c>
      <c r="X18" s="19">
        <v>0</v>
      </c>
      <c r="Y18" s="19">
        <v>55</v>
      </c>
      <c r="Z18" s="19">
        <v>401</v>
      </c>
      <c r="AA18" s="19">
        <v>0</v>
      </c>
      <c r="AB18" s="19">
        <v>0</v>
      </c>
      <c r="AC18" s="19">
        <v>0</v>
      </c>
      <c r="AD18" s="19">
        <v>2</v>
      </c>
      <c r="AE18" s="19">
        <v>1</v>
      </c>
      <c r="AF18" s="19">
        <v>0</v>
      </c>
      <c r="AG18" s="19">
        <v>0</v>
      </c>
      <c r="AH18" s="19">
        <v>7</v>
      </c>
      <c r="AI18" s="19">
        <v>0</v>
      </c>
      <c r="AJ18" s="19">
        <v>0</v>
      </c>
      <c r="AK18" s="19">
        <v>0</v>
      </c>
      <c r="AL18" s="19">
        <v>0</v>
      </c>
      <c r="AM18" s="19">
        <v>1</v>
      </c>
      <c r="AN18" s="19">
        <v>1</v>
      </c>
      <c r="AO18" s="19">
        <v>1</v>
      </c>
      <c r="AP18" s="19">
        <v>5</v>
      </c>
      <c r="AQ18" s="19">
        <v>22</v>
      </c>
      <c r="AR18" s="19">
        <v>0</v>
      </c>
      <c r="AS18" s="19">
        <v>13</v>
      </c>
      <c r="AT18" s="19">
        <v>176</v>
      </c>
      <c r="AU18" s="19">
        <v>1</v>
      </c>
      <c r="AV18" s="19">
        <v>0</v>
      </c>
      <c r="AW18" s="19">
        <v>1</v>
      </c>
      <c r="AX18" s="19">
        <v>2</v>
      </c>
      <c r="AY18" s="19">
        <v>0</v>
      </c>
      <c r="AZ18" s="19">
        <v>0</v>
      </c>
      <c r="BA18" s="19">
        <v>1</v>
      </c>
      <c r="BB18" s="19">
        <v>3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4</v>
      </c>
      <c r="BT18" s="19">
        <v>0</v>
      </c>
      <c r="BU18" s="19">
        <v>4</v>
      </c>
      <c r="BV18" s="19">
        <v>42</v>
      </c>
      <c r="BW18" s="19">
        <v>5</v>
      </c>
      <c r="BX18" s="19">
        <v>0</v>
      </c>
      <c r="BY18" s="19">
        <v>11</v>
      </c>
      <c r="BZ18" s="19">
        <v>11</v>
      </c>
      <c r="CA18" s="19">
        <v>34</v>
      </c>
      <c r="CB18" s="19">
        <v>0</v>
      </c>
      <c r="CC18" s="19">
        <v>29</v>
      </c>
      <c r="CD18" s="19">
        <v>395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30</v>
      </c>
      <c r="C19" s="19">
        <v>586</v>
      </c>
      <c r="D19" s="19">
        <v>15</v>
      </c>
      <c r="E19" s="19">
        <v>479</v>
      </c>
      <c r="F19" s="19">
        <v>2831</v>
      </c>
      <c r="G19" s="19">
        <v>6</v>
      </c>
      <c r="H19" s="19">
        <v>0</v>
      </c>
      <c r="I19" s="19">
        <v>3</v>
      </c>
      <c r="J19" s="19">
        <v>21</v>
      </c>
      <c r="K19" s="19">
        <v>3</v>
      </c>
      <c r="L19" s="19">
        <v>0</v>
      </c>
      <c r="M19" s="19">
        <v>2</v>
      </c>
      <c r="N19" s="19">
        <v>7</v>
      </c>
      <c r="O19" s="19">
        <v>0</v>
      </c>
      <c r="P19" s="19">
        <v>0</v>
      </c>
      <c r="Q19" s="19">
        <v>0</v>
      </c>
      <c r="R19" s="19">
        <v>0</v>
      </c>
      <c r="S19" s="19">
        <v>21</v>
      </c>
      <c r="T19" s="19">
        <v>10</v>
      </c>
      <c r="U19" s="19">
        <v>26</v>
      </c>
      <c r="V19" s="19">
        <v>31</v>
      </c>
      <c r="W19" s="19">
        <v>170</v>
      </c>
      <c r="X19" s="19">
        <v>0</v>
      </c>
      <c r="Y19" s="19">
        <v>154</v>
      </c>
      <c r="Z19" s="19">
        <v>993</v>
      </c>
      <c r="AA19" s="19">
        <v>4</v>
      </c>
      <c r="AB19" s="19">
        <v>0</v>
      </c>
      <c r="AC19" s="19">
        <v>1</v>
      </c>
      <c r="AD19" s="19">
        <v>3</v>
      </c>
      <c r="AE19" s="19">
        <v>10</v>
      </c>
      <c r="AF19" s="19">
        <v>0</v>
      </c>
      <c r="AG19" s="19">
        <v>8</v>
      </c>
      <c r="AH19" s="19">
        <v>41</v>
      </c>
      <c r="AI19" s="19">
        <v>0</v>
      </c>
      <c r="AJ19" s="19">
        <v>0</v>
      </c>
      <c r="AK19" s="19">
        <v>0</v>
      </c>
      <c r="AL19" s="19">
        <v>0</v>
      </c>
      <c r="AM19" s="19">
        <v>10</v>
      </c>
      <c r="AN19" s="19">
        <v>0</v>
      </c>
      <c r="AO19" s="19">
        <v>9</v>
      </c>
      <c r="AP19" s="19">
        <v>34</v>
      </c>
      <c r="AQ19" s="19">
        <v>108</v>
      </c>
      <c r="AR19" s="19">
        <v>0</v>
      </c>
      <c r="AS19" s="19">
        <v>82</v>
      </c>
      <c r="AT19" s="19">
        <v>481</v>
      </c>
      <c r="AU19" s="19">
        <v>6</v>
      </c>
      <c r="AV19" s="19">
        <v>0</v>
      </c>
      <c r="AW19" s="19">
        <v>3</v>
      </c>
      <c r="AX19" s="19">
        <v>15</v>
      </c>
      <c r="AY19" s="19">
        <v>30</v>
      </c>
      <c r="AZ19" s="19">
        <v>0</v>
      </c>
      <c r="BA19" s="19">
        <v>32</v>
      </c>
      <c r="BB19" s="19">
        <v>41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4</v>
      </c>
      <c r="BL19" s="19">
        <v>0</v>
      </c>
      <c r="BM19" s="19">
        <v>3</v>
      </c>
      <c r="BN19" s="19">
        <v>24</v>
      </c>
      <c r="BO19" s="19">
        <v>0</v>
      </c>
      <c r="BP19" s="19">
        <v>0</v>
      </c>
      <c r="BQ19" s="19">
        <v>0</v>
      </c>
      <c r="BR19" s="19">
        <v>0</v>
      </c>
      <c r="BS19" s="19">
        <v>7</v>
      </c>
      <c r="BT19" s="19">
        <v>0</v>
      </c>
      <c r="BU19" s="19">
        <v>1</v>
      </c>
      <c r="BV19" s="19">
        <v>21</v>
      </c>
      <c r="BW19" s="19">
        <v>20</v>
      </c>
      <c r="BX19" s="19">
        <v>5</v>
      </c>
      <c r="BY19" s="19">
        <v>13</v>
      </c>
      <c r="BZ19" s="19">
        <v>64</v>
      </c>
      <c r="CA19" s="19">
        <v>185</v>
      </c>
      <c r="CB19" s="19">
        <v>0</v>
      </c>
      <c r="CC19" s="19">
        <v>140</v>
      </c>
      <c r="CD19" s="19">
        <v>1048</v>
      </c>
      <c r="CE19" s="19">
        <v>0</v>
      </c>
      <c r="CF19" s="19">
        <v>0</v>
      </c>
      <c r="CG19" s="19">
        <v>0</v>
      </c>
      <c r="CH19" s="19">
        <v>0</v>
      </c>
      <c r="CI19" s="19">
        <v>2</v>
      </c>
      <c r="CJ19" s="19">
        <v>0</v>
      </c>
      <c r="CK19" s="19">
        <v>2</v>
      </c>
      <c r="CL19" s="19">
        <v>7</v>
      </c>
    </row>
    <row r="20" spans="2:90" ht="20.100000000000001" customHeight="1" thickBot="1" x14ac:dyDescent="0.25">
      <c r="B20" s="4" t="s">
        <v>31</v>
      </c>
      <c r="C20" s="19">
        <v>610</v>
      </c>
      <c r="D20" s="19">
        <v>14</v>
      </c>
      <c r="E20" s="19">
        <v>495</v>
      </c>
      <c r="F20" s="19">
        <v>1995</v>
      </c>
      <c r="G20" s="19">
        <v>3</v>
      </c>
      <c r="H20" s="19">
        <v>0</v>
      </c>
      <c r="I20" s="19">
        <v>3</v>
      </c>
      <c r="J20" s="19">
        <v>13</v>
      </c>
      <c r="K20" s="19">
        <v>4</v>
      </c>
      <c r="L20" s="19">
        <v>0</v>
      </c>
      <c r="M20" s="19">
        <v>4</v>
      </c>
      <c r="N20" s="19">
        <v>6</v>
      </c>
      <c r="O20" s="19">
        <v>0</v>
      </c>
      <c r="P20" s="19">
        <v>0</v>
      </c>
      <c r="Q20" s="19">
        <v>0</v>
      </c>
      <c r="R20" s="19">
        <v>1</v>
      </c>
      <c r="S20" s="19">
        <v>13</v>
      </c>
      <c r="T20" s="19">
        <v>6</v>
      </c>
      <c r="U20" s="19">
        <v>28</v>
      </c>
      <c r="V20" s="19">
        <v>15</v>
      </c>
      <c r="W20" s="19">
        <v>218</v>
      </c>
      <c r="X20" s="19">
        <v>0</v>
      </c>
      <c r="Y20" s="19">
        <v>169</v>
      </c>
      <c r="Z20" s="19">
        <v>712</v>
      </c>
      <c r="AA20" s="19">
        <v>3</v>
      </c>
      <c r="AB20" s="19">
        <v>2</v>
      </c>
      <c r="AC20" s="19">
        <v>2</v>
      </c>
      <c r="AD20" s="19">
        <v>4</v>
      </c>
      <c r="AE20" s="19">
        <v>16</v>
      </c>
      <c r="AF20" s="19">
        <v>0</v>
      </c>
      <c r="AG20" s="19">
        <v>8</v>
      </c>
      <c r="AH20" s="19">
        <v>35</v>
      </c>
      <c r="AI20" s="19">
        <v>0</v>
      </c>
      <c r="AJ20" s="19">
        <v>0</v>
      </c>
      <c r="AK20" s="19">
        <v>0</v>
      </c>
      <c r="AL20" s="19">
        <v>0</v>
      </c>
      <c r="AM20" s="19">
        <v>9</v>
      </c>
      <c r="AN20" s="19">
        <v>5</v>
      </c>
      <c r="AO20" s="19">
        <v>8</v>
      </c>
      <c r="AP20" s="19">
        <v>29</v>
      </c>
      <c r="AQ20" s="19">
        <v>80</v>
      </c>
      <c r="AR20" s="19">
        <v>0</v>
      </c>
      <c r="AS20" s="19">
        <v>85</v>
      </c>
      <c r="AT20" s="19">
        <v>317</v>
      </c>
      <c r="AU20" s="19">
        <v>2</v>
      </c>
      <c r="AV20" s="19">
        <v>0</v>
      </c>
      <c r="AW20" s="19">
        <v>2</v>
      </c>
      <c r="AX20" s="19">
        <v>8</v>
      </c>
      <c r="AY20" s="19">
        <v>7</v>
      </c>
      <c r="AZ20" s="19">
        <v>0</v>
      </c>
      <c r="BA20" s="19">
        <v>7</v>
      </c>
      <c r="BB20" s="19">
        <v>9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3</v>
      </c>
      <c r="BL20" s="19">
        <v>0</v>
      </c>
      <c r="BM20" s="19">
        <v>1</v>
      </c>
      <c r="BN20" s="19">
        <v>7</v>
      </c>
      <c r="BO20" s="19">
        <v>0</v>
      </c>
      <c r="BP20" s="19">
        <v>0</v>
      </c>
      <c r="BQ20" s="19">
        <v>0</v>
      </c>
      <c r="BR20" s="19">
        <v>0</v>
      </c>
      <c r="BS20" s="19">
        <v>10</v>
      </c>
      <c r="BT20" s="19">
        <v>0</v>
      </c>
      <c r="BU20" s="19">
        <v>12</v>
      </c>
      <c r="BV20" s="19">
        <v>59</v>
      </c>
      <c r="BW20" s="19">
        <v>15</v>
      </c>
      <c r="BX20" s="19">
        <v>1</v>
      </c>
      <c r="BY20" s="19">
        <v>16</v>
      </c>
      <c r="BZ20" s="19">
        <v>34</v>
      </c>
      <c r="CA20" s="19">
        <v>227</v>
      </c>
      <c r="CB20" s="19">
        <v>0</v>
      </c>
      <c r="CC20" s="19">
        <v>150</v>
      </c>
      <c r="CD20" s="19">
        <v>746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32</v>
      </c>
      <c r="C21" s="19">
        <v>84</v>
      </c>
      <c r="D21" s="19">
        <v>1</v>
      </c>
      <c r="E21" s="19">
        <v>65</v>
      </c>
      <c r="F21" s="19">
        <v>299</v>
      </c>
      <c r="G21" s="19">
        <v>1</v>
      </c>
      <c r="H21" s="19">
        <v>0</v>
      </c>
      <c r="I21" s="19">
        <v>0</v>
      </c>
      <c r="J21" s="19">
        <v>2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7</v>
      </c>
      <c r="T21" s="19">
        <v>1</v>
      </c>
      <c r="U21" s="19">
        <v>5</v>
      </c>
      <c r="V21" s="19">
        <v>10</v>
      </c>
      <c r="W21" s="19">
        <v>30</v>
      </c>
      <c r="X21" s="19">
        <v>0</v>
      </c>
      <c r="Y21" s="19">
        <v>21</v>
      </c>
      <c r="Z21" s="19">
        <v>105</v>
      </c>
      <c r="AA21" s="19">
        <v>0</v>
      </c>
      <c r="AB21" s="19">
        <v>0</v>
      </c>
      <c r="AC21" s="19">
        <v>0</v>
      </c>
      <c r="AD21" s="19">
        <v>1</v>
      </c>
      <c r="AE21" s="19">
        <v>1</v>
      </c>
      <c r="AF21" s="19">
        <v>0</v>
      </c>
      <c r="AG21" s="19">
        <v>1</v>
      </c>
      <c r="AH21" s="19">
        <v>6</v>
      </c>
      <c r="AI21" s="19">
        <v>0</v>
      </c>
      <c r="AJ21" s="19">
        <v>0</v>
      </c>
      <c r="AK21" s="19">
        <v>0</v>
      </c>
      <c r="AL21" s="19">
        <v>0</v>
      </c>
      <c r="AM21" s="19">
        <v>1</v>
      </c>
      <c r="AN21" s="19">
        <v>0</v>
      </c>
      <c r="AO21" s="19">
        <v>1</v>
      </c>
      <c r="AP21" s="19">
        <v>1</v>
      </c>
      <c r="AQ21" s="19">
        <v>12</v>
      </c>
      <c r="AR21" s="19">
        <v>0</v>
      </c>
      <c r="AS21" s="19">
        <v>15</v>
      </c>
      <c r="AT21" s="19">
        <v>31</v>
      </c>
      <c r="AU21" s="19">
        <v>0</v>
      </c>
      <c r="AV21" s="19">
        <v>0</v>
      </c>
      <c r="AW21" s="19">
        <v>0</v>
      </c>
      <c r="AX21" s="19">
        <v>0</v>
      </c>
      <c r="AY21" s="19">
        <v>2</v>
      </c>
      <c r="AZ21" s="19">
        <v>0</v>
      </c>
      <c r="BA21" s="19">
        <v>1</v>
      </c>
      <c r="BB21" s="19">
        <v>1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1</v>
      </c>
      <c r="BT21" s="19">
        <v>0</v>
      </c>
      <c r="BU21" s="19">
        <v>4</v>
      </c>
      <c r="BV21" s="19">
        <v>14</v>
      </c>
      <c r="BW21" s="19">
        <v>6</v>
      </c>
      <c r="BX21" s="19">
        <v>0</v>
      </c>
      <c r="BY21" s="19">
        <v>2</v>
      </c>
      <c r="BZ21" s="19">
        <v>13</v>
      </c>
      <c r="CA21" s="19">
        <v>23</v>
      </c>
      <c r="CB21" s="19">
        <v>0</v>
      </c>
      <c r="CC21" s="19">
        <v>15</v>
      </c>
      <c r="CD21" s="19">
        <v>115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33</v>
      </c>
      <c r="C22" s="19">
        <v>178</v>
      </c>
      <c r="D22" s="19">
        <v>5</v>
      </c>
      <c r="E22" s="19">
        <v>134</v>
      </c>
      <c r="F22" s="19">
        <v>1005</v>
      </c>
      <c r="G22" s="19">
        <v>2</v>
      </c>
      <c r="H22" s="19">
        <v>0</v>
      </c>
      <c r="I22" s="19">
        <v>1</v>
      </c>
      <c r="J22" s="19">
        <v>8</v>
      </c>
      <c r="K22" s="19">
        <v>0</v>
      </c>
      <c r="L22" s="19">
        <v>0</v>
      </c>
      <c r="M22" s="19">
        <v>0</v>
      </c>
      <c r="N22" s="19">
        <v>0</v>
      </c>
      <c r="O22" s="19">
        <v>1</v>
      </c>
      <c r="P22" s="19">
        <v>0</v>
      </c>
      <c r="Q22" s="19">
        <v>0</v>
      </c>
      <c r="R22" s="19">
        <v>2</v>
      </c>
      <c r="S22" s="19">
        <v>11</v>
      </c>
      <c r="T22" s="19">
        <v>2</v>
      </c>
      <c r="U22" s="19">
        <v>10</v>
      </c>
      <c r="V22" s="19">
        <v>22</v>
      </c>
      <c r="W22" s="19">
        <v>49</v>
      </c>
      <c r="X22" s="19">
        <v>0</v>
      </c>
      <c r="Y22" s="19">
        <v>55</v>
      </c>
      <c r="Z22" s="19">
        <v>360</v>
      </c>
      <c r="AA22" s="19">
        <v>1</v>
      </c>
      <c r="AB22" s="19">
        <v>0</v>
      </c>
      <c r="AC22" s="19">
        <v>0</v>
      </c>
      <c r="AD22" s="19">
        <v>1</v>
      </c>
      <c r="AE22" s="19">
        <v>0</v>
      </c>
      <c r="AF22" s="19">
        <v>0</v>
      </c>
      <c r="AG22" s="19">
        <v>1</v>
      </c>
      <c r="AH22" s="19">
        <v>3</v>
      </c>
      <c r="AI22" s="19">
        <v>0</v>
      </c>
      <c r="AJ22" s="19">
        <v>0</v>
      </c>
      <c r="AK22" s="19">
        <v>0</v>
      </c>
      <c r="AL22" s="19">
        <v>0</v>
      </c>
      <c r="AM22" s="19">
        <v>6</v>
      </c>
      <c r="AN22" s="19">
        <v>2</v>
      </c>
      <c r="AO22" s="19">
        <v>5</v>
      </c>
      <c r="AP22" s="19">
        <v>13</v>
      </c>
      <c r="AQ22" s="19">
        <v>39</v>
      </c>
      <c r="AR22" s="19">
        <v>0</v>
      </c>
      <c r="AS22" s="19">
        <v>22</v>
      </c>
      <c r="AT22" s="19">
        <v>187</v>
      </c>
      <c r="AU22" s="19">
        <v>0</v>
      </c>
      <c r="AV22" s="19">
        <v>0</v>
      </c>
      <c r="AW22" s="19">
        <v>1</v>
      </c>
      <c r="AX22" s="19">
        <v>5</v>
      </c>
      <c r="AY22" s="19">
        <v>2</v>
      </c>
      <c r="AZ22" s="19">
        <v>0</v>
      </c>
      <c r="BA22" s="19">
        <v>2</v>
      </c>
      <c r="BB22" s="19">
        <v>6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1</v>
      </c>
      <c r="BL22" s="19">
        <v>0</v>
      </c>
      <c r="BM22" s="19">
        <v>1</v>
      </c>
      <c r="BN22" s="19">
        <v>4</v>
      </c>
      <c r="BO22" s="19">
        <v>0</v>
      </c>
      <c r="BP22" s="19">
        <v>0</v>
      </c>
      <c r="BQ22" s="19">
        <v>0</v>
      </c>
      <c r="BR22" s="19">
        <v>0</v>
      </c>
      <c r="BS22" s="19">
        <v>7</v>
      </c>
      <c r="BT22" s="19">
        <v>0</v>
      </c>
      <c r="BU22" s="19">
        <v>3</v>
      </c>
      <c r="BV22" s="19">
        <v>57</v>
      </c>
      <c r="BW22" s="19">
        <v>5</v>
      </c>
      <c r="BX22" s="19">
        <v>0</v>
      </c>
      <c r="BY22" s="19">
        <v>6</v>
      </c>
      <c r="BZ22" s="19">
        <v>20</v>
      </c>
      <c r="CA22" s="19">
        <v>54</v>
      </c>
      <c r="CB22" s="19">
        <v>1</v>
      </c>
      <c r="CC22" s="19">
        <v>27</v>
      </c>
      <c r="CD22" s="19">
        <v>317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34</v>
      </c>
      <c r="C23" s="19">
        <v>499</v>
      </c>
      <c r="D23" s="19">
        <v>17</v>
      </c>
      <c r="E23" s="19">
        <v>430</v>
      </c>
      <c r="F23" s="19">
        <v>1685</v>
      </c>
      <c r="G23" s="19">
        <v>2</v>
      </c>
      <c r="H23" s="19">
        <v>0</v>
      </c>
      <c r="I23" s="19">
        <v>3</v>
      </c>
      <c r="J23" s="19">
        <v>5</v>
      </c>
      <c r="K23" s="19">
        <v>6</v>
      </c>
      <c r="L23" s="19">
        <v>0</v>
      </c>
      <c r="M23" s="19">
        <v>5</v>
      </c>
      <c r="N23" s="19">
        <v>13</v>
      </c>
      <c r="O23" s="19">
        <v>0</v>
      </c>
      <c r="P23" s="19">
        <v>0</v>
      </c>
      <c r="Q23" s="19">
        <v>0</v>
      </c>
      <c r="R23" s="19">
        <v>0</v>
      </c>
      <c r="S23" s="19">
        <v>29</v>
      </c>
      <c r="T23" s="19">
        <v>8</v>
      </c>
      <c r="U23" s="19">
        <v>23</v>
      </c>
      <c r="V23" s="19">
        <v>30</v>
      </c>
      <c r="W23" s="19">
        <v>145</v>
      </c>
      <c r="X23" s="19">
        <v>0</v>
      </c>
      <c r="Y23" s="19">
        <v>126</v>
      </c>
      <c r="Z23" s="19">
        <v>558</v>
      </c>
      <c r="AA23" s="19">
        <v>1</v>
      </c>
      <c r="AB23" s="19">
        <v>1</v>
      </c>
      <c r="AC23" s="19">
        <v>1</v>
      </c>
      <c r="AD23" s="19">
        <v>2</v>
      </c>
      <c r="AE23" s="19">
        <v>5</v>
      </c>
      <c r="AF23" s="19">
        <v>0</v>
      </c>
      <c r="AG23" s="19">
        <v>6</v>
      </c>
      <c r="AH23" s="19">
        <v>11</v>
      </c>
      <c r="AI23" s="19">
        <v>0</v>
      </c>
      <c r="AJ23" s="19">
        <v>0</v>
      </c>
      <c r="AK23" s="19">
        <v>0</v>
      </c>
      <c r="AL23" s="19">
        <v>0</v>
      </c>
      <c r="AM23" s="19">
        <v>6</v>
      </c>
      <c r="AN23" s="19">
        <v>3</v>
      </c>
      <c r="AO23" s="19">
        <v>8</v>
      </c>
      <c r="AP23" s="19">
        <v>20</v>
      </c>
      <c r="AQ23" s="19">
        <v>79</v>
      </c>
      <c r="AR23" s="19">
        <v>1</v>
      </c>
      <c r="AS23" s="19">
        <v>63</v>
      </c>
      <c r="AT23" s="19">
        <v>225</v>
      </c>
      <c r="AU23" s="19">
        <v>0</v>
      </c>
      <c r="AV23" s="19">
        <v>0</v>
      </c>
      <c r="AW23" s="19">
        <v>1</v>
      </c>
      <c r="AX23" s="19">
        <v>9</v>
      </c>
      <c r="AY23" s="19">
        <v>17</v>
      </c>
      <c r="AZ23" s="19">
        <v>0</v>
      </c>
      <c r="BA23" s="19">
        <v>11</v>
      </c>
      <c r="BB23" s="19">
        <v>49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2</v>
      </c>
      <c r="BL23" s="19">
        <v>0</v>
      </c>
      <c r="BM23" s="19">
        <v>1</v>
      </c>
      <c r="BN23" s="19">
        <v>4</v>
      </c>
      <c r="BO23" s="19">
        <v>0</v>
      </c>
      <c r="BP23" s="19">
        <v>0</v>
      </c>
      <c r="BQ23" s="19">
        <v>0</v>
      </c>
      <c r="BR23" s="19">
        <v>1</v>
      </c>
      <c r="BS23" s="19">
        <v>16</v>
      </c>
      <c r="BT23" s="19">
        <v>0</v>
      </c>
      <c r="BU23" s="19">
        <v>16</v>
      </c>
      <c r="BV23" s="19">
        <v>96</v>
      </c>
      <c r="BW23" s="19">
        <v>20</v>
      </c>
      <c r="BX23" s="19">
        <v>4</v>
      </c>
      <c r="BY23" s="19">
        <v>19</v>
      </c>
      <c r="BZ23" s="19">
        <v>40</v>
      </c>
      <c r="CA23" s="19">
        <v>171</v>
      </c>
      <c r="CB23" s="19">
        <v>0</v>
      </c>
      <c r="CC23" s="19">
        <v>147</v>
      </c>
      <c r="CD23" s="19">
        <v>622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35</v>
      </c>
      <c r="C24" s="19">
        <v>214</v>
      </c>
      <c r="D24" s="19">
        <v>2</v>
      </c>
      <c r="E24" s="19">
        <v>88</v>
      </c>
      <c r="F24" s="19">
        <v>1139</v>
      </c>
      <c r="G24" s="19">
        <v>0</v>
      </c>
      <c r="H24" s="19">
        <v>0</v>
      </c>
      <c r="I24" s="19">
        <v>0</v>
      </c>
      <c r="J24" s="19">
        <v>2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9</v>
      </c>
      <c r="T24" s="19">
        <v>1</v>
      </c>
      <c r="U24" s="19">
        <v>7</v>
      </c>
      <c r="V24" s="19">
        <v>29</v>
      </c>
      <c r="W24" s="19">
        <v>65</v>
      </c>
      <c r="X24" s="19">
        <v>0</v>
      </c>
      <c r="Y24" s="19">
        <v>30</v>
      </c>
      <c r="Z24" s="19">
        <v>329</v>
      </c>
      <c r="AA24" s="19">
        <v>0</v>
      </c>
      <c r="AB24" s="19">
        <v>0</v>
      </c>
      <c r="AC24" s="19">
        <v>0</v>
      </c>
      <c r="AD24" s="19">
        <v>0</v>
      </c>
      <c r="AE24" s="19">
        <v>3</v>
      </c>
      <c r="AF24" s="19">
        <v>0</v>
      </c>
      <c r="AG24" s="19">
        <v>1</v>
      </c>
      <c r="AH24" s="19">
        <v>14</v>
      </c>
      <c r="AI24" s="19">
        <v>0</v>
      </c>
      <c r="AJ24" s="19">
        <v>0</v>
      </c>
      <c r="AK24" s="19">
        <v>0</v>
      </c>
      <c r="AL24" s="19">
        <v>0</v>
      </c>
      <c r="AM24" s="19">
        <v>2</v>
      </c>
      <c r="AN24" s="19">
        <v>1</v>
      </c>
      <c r="AO24" s="19">
        <v>3</v>
      </c>
      <c r="AP24" s="19">
        <v>12</v>
      </c>
      <c r="AQ24" s="19">
        <v>35</v>
      </c>
      <c r="AR24" s="19">
        <v>0</v>
      </c>
      <c r="AS24" s="19">
        <v>13</v>
      </c>
      <c r="AT24" s="19">
        <v>169</v>
      </c>
      <c r="AU24" s="19">
        <v>0</v>
      </c>
      <c r="AV24" s="19">
        <v>0</v>
      </c>
      <c r="AW24" s="19">
        <v>0</v>
      </c>
      <c r="AX24" s="19">
        <v>3</v>
      </c>
      <c r="AY24" s="19">
        <v>2</v>
      </c>
      <c r="AZ24" s="19">
        <v>0</v>
      </c>
      <c r="BA24" s="19">
        <v>2</v>
      </c>
      <c r="BB24" s="19">
        <v>6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2</v>
      </c>
      <c r="BT24" s="19">
        <v>0</v>
      </c>
      <c r="BU24" s="19">
        <v>4</v>
      </c>
      <c r="BV24" s="19">
        <v>28</v>
      </c>
      <c r="BW24" s="19">
        <v>4</v>
      </c>
      <c r="BX24" s="19">
        <v>0</v>
      </c>
      <c r="BY24" s="19">
        <v>6</v>
      </c>
      <c r="BZ24" s="19">
        <v>14</v>
      </c>
      <c r="CA24" s="19">
        <v>92</v>
      </c>
      <c r="CB24" s="19">
        <v>0</v>
      </c>
      <c r="CC24" s="19">
        <v>22</v>
      </c>
      <c r="CD24" s="19">
        <v>533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36</v>
      </c>
      <c r="C25" s="19">
        <v>67</v>
      </c>
      <c r="D25" s="19">
        <v>0</v>
      </c>
      <c r="E25" s="19">
        <v>63</v>
      </c>
      <c r="F25" s="19">
        <v>208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3</v>
      </c>
      <c r="T25" s="19">
        <v>0</v>
      </c>
      <c r="U25" s="19">
        <v>4</v>
      </c>
      <c r="V25" s="19">
        <v>1</v>
      </c>
      <c r="W25" s="19">
        <v>24</v>
      </c>
      <c r="X25" s="19">
        <v>0</v>
      </c>
      <c r="Y25" s="19">
        <v>13</v>
      </c>
      <c r="Z25" s="19">
        <v>74</v>
      </c>
      <c r="AA25" s="19">
        <v>0</v>
      </c>
      <c r="AB25" s="19">
        <v>0</v>
      </c>
      <c r="AC25" s="19">
        <v>0</v>
      </c>
      <c r="AD25" s="19">
        <v>0</v>
      </c>
      <c r="AE25" s="19">
        <v>1</v>
      </c>
      <c r="AF25" s="19">
        <v>0</v>
      </c>
      <c r="AG25" s="19">
        <v>0</v>
      </c>
      <c r="AH25" s="19">
        <v>6</v>
      </c>
      <c r="AI25" s="19">
        <v>0</v>
      </c>
      <c r="AJ25" s="19">
        <v>0</v>
      </c>
      <c r="AK25" s="19">
        <v>0</v>
      </c>
      <c r="AL25" s="19">
        <v>0</v>
      </c>
      <c r="AM25" s="19">
        <v>1</v>
      </c>
      <c r="AN25" s="19">
        <v>0</v>
      </c>
      <c r="AO25" s="19">
        <v>4</v>
      </c>
      <c r="AP25" s="19">
        <v>3</v>
      </c>
      <c r="AQ25" s="19">
        <v>16</v>
      </c>
      <c r="AR25" s="19">
        <v>0</v>
      </c>
      <c r="AS25" s="19">
        <v>23</v>
      </c>
      <c r="AT25" s="19">
        <v>39</v>
      </c>
      <c r="AU25" s="19">
        <v>0</v>
      </c>
      <c r="AV25" s="19">
        <v>0</v>
      </c>
      <c r="AW25" s="19">
        <v>0</v>
      </c>
      <c r="AX25" s="19">
        <v>1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1</v>
      </c>
      <c r="BN25" s="19">
        <v>1</v>
      </c>
      <c r="BO25" s="19">
        <v>0</v>
      </c>
      <c r="BP25" s="19">
        <v>0</v>
      </c>
      <c r="BQ25" s="19">
        <v>0</v>
      </c>
      <c r="BR25" s="19">
        <v>0</v>
      </c>
      <c r="BS25" s="19">
        <v>5</v>
      </c>
      <c r="BT25" s="19">
        <v>0</v>
      </c>
      <c r="BU25" s="19">
        <v>3</v>
      </c>
      <c r="BV25" s="19">
        <v>16</v>
      </c>
      <c r="BW25" s="19">
        <v>2</v>
      </c>
      <c r="BX25" s="19">
        <v>0</v>
      </c>
      <c r="BY25" s="19">
        <v>2</v>
      </c>
      <c r="BZ25" s="19">
        <v>4</v>
      </c>
      <c r="CA25" s="19">
        <v>15</v>
      </c>
      <c r="CB25" s="19">
        <v>0</v>
      </c>
      <c r="CC25" s="19">
        <v>13</v>
      </c>
      <c r="CD25" s="19">
        <v>63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37</v>
      </c>
      <c r="C26" s="19">
        <v>169</v>
      </c>
      <c r="D26" s="19">
        <v>0</v>
      </c>
      <c r="E26" s="19">
        <v>122</v>
      </c>
      <c r="F26" s="19">
        <v>647</v>
      </c>
      <c r="G26" s="19">
        <v>0</v>
      </c>
      <c r="H26" s="19">
        <v>0</v>
      </c>
      <c r="I26" s="19">
        <v>1</v>
      </c>
      <c r="J26" s="19">
        <v>1</v>
      </c>
      <c r="K26" s="19">
        <v>3</v>
      </c>
      <c r="L26" s="19">
        <v>0</v>
      </c>
      <c r="M26" s="19">
        <v>2</v>
      </c>
      <c r="N26" s="19">
        <v>2</v>
      </c>
      <c r="O26" s="19">
        <v>0</v>
      </c>
      <c r="P26" s="19">
        <v>0</v>
      </c>
      <c r="Q26" s="19">
        <v>0</v>
      </c>
      <c r="R26" s="19">
        <v>0</v>
      </c>
      <c r="S26" s="19">
        <v>14</v>
      </c>
      <c r="T26" s="19">
        <v>0</v>
      </c>
      <c r="U26" s="19">
        <v>11</v>
      </c>
      <c r="V26" s="19">
        <v>11</v>
      </c>
      <c r="W26" s="19">
        <v>53</v>
      </c>
      <c r="X26" s="19">
        <v>0</v>
      </c>
      <c r="Y26" s="19">
        <v>38</v>
      </c>
      <c r="Z26" s="19">
        <v>197</v>
      </c>
      <c r="AA26" s="19">
        <v>0</v>
      </c>
      <c r="AB26" s="19">
        <v>0</v>
      </c>
      <c r="AC26" s="19">
        <v>0</v>
      </c>
      <c r="AD26" s="19">
        <v>0</v>
      </c>
      <c r="AE26" s="19">
        <v>2</v>
      </c>
      <c r="AF26" s="19">
        <v>0</v>
      </c>
      <c r="AG26" s="19">
        <v>2</v>
      </c>
      <c r="AH26" s="19">
        <v>3</v>
      </c>
      <c r="AI26" s="19">
        <v>0</v>
      </c>
      <c r="AJ26" s="19">
        <v>0</v>
      </c>
      <c r="AK26" s="19">
        <v>0</v>
      </c>
      <c r="AL26" s="19">
        <v>0</v>
      </c>
      <c r="AM26" s="19">
        <v>5</v>
      </c>
      <c r="AN26" s="19">
        <v>0</v>
      </c>
      <c r="AO26" s="19">
        <v>4</v>
      </c>
      <c r="AP26" s="19">
        <v>4</v>
      </c>
      <c r="AQ26" s="19">
        <v>28</v>
      </c>
      <c r="AR26" s="19">
        <v>0</v>
      </c>
      <c r="AS26" s="19">
        <v>29</v>
      </c>
      <c r="AT26" s="19">
        <v>147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1</v>
      </c>
      <c r="BB26" s="19">
        <v>13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2</v>
      </c>
      <c r="BL26" s="19">
        <v>0</v>
      </c>
      <c r="BM26" s="19">
        <v>0</v>
      </c>
      <c r="BN26" s="19">
        <v>3</v>
      </c>
      <c r="BO26" s="19">
        <v>0</v>
      </c>
      <c r="BP26" s="19">
        <v>0</v>
      </c>
      <c r="BQ26" s="19">
        <v>0</v>
      </c>
      <c r="BR26" s="19">
        <v>0</v>
      </c>
      <c r="BS26" s="19">
        <v>6</v>
      </c>
      <c r="BT26" s="19">
        <v>0</v>
      </c>
      <c r="BU26" s="19">
        <v>6</v>
      </c>
      <c r="BV26" s="19">
        <v>38</v>
      </c>
      <c r="BW26" s="19">
        <v>1</v>
      </c>
      <c r="BX26" s="19">
        <v>0</v>
      </c>
      <c r="BY26" s="19">
        <v>3</v>
      </c>
      <c r="BZ26" s="19">
        <v>8</v>
      </c>
      <c r="CA26" s="19">
        <v>55</v>
      </c>
      <c r="CB26" s="19">
        <v>0</v>
      </c>
      <c r="CC26" s="19">
        <v>25</v>
      </c>
      <c r="CD26" s="19">
        <v>220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</row>
    <row r="27" spans="2:90" ht="20.100000000000001" customHeight="1" thickBot="1" x14ac:dyDescent="0.25">
      <c r="B27" s="6" t="s">
        <v>38</v>
      </c>
      <c r="C27" s="20">
        <v>31</v>
      </c>
      <c r="D27" s="20">
        <v>0</v>
      </c>
      <c r="E27" s="20">
        <v>4</v>
      </c>
      <c r="F27" s="20">
        <v>201</v>
      </c>
      <c r="G27" s="20">
        <v>0</v>
      </c>
      <c r="H27" s="20">
        <v>0</v>
      </c>
      <c r="I27" s="20">
        <v>0</v>
      </c>
      <c r="J27" s="20">
        <v>1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3</v>
      </c>
      <c r="W27" s="20">
        <v>13</v>
      </c>
      <c r="X27" s="20">
        <v>0</v>
      </c>
      <c r="Y27" s="20">
        <v>2</v>
      </c>
      <c r="Z27" s="20">
        <v>65</v>
      </c>
      <c r="AA27" s="20">
        <v>0</v>
      </c>
      <c r="AB27" s="20">
        <v>0</v>
      </c>
      <c r="AC27" s="20">
        <v>0</v>
      </c>
      <c r="AD27" s="20">
        <v>0</v>
      </c>
      <c r="AE27" s="20">
        <v>1</v>
      </c>
      <c r="AF27" s="20">
        <v>0</v>
      </c>
      <c r="AG27" s="20">
        <v>1</v>
      </c>
      <c r="AH27" s="20">
        <v>1</v>
      </c>
      <c r="AI27" s="20">
        <v>0</v>
      </c>
      <c r="AJ27" s="20">
        <v>0</v>
      </c>
      <c r="AK27" s="20">
        <v>0</v>
      </c>
      <c r="AL27" s="20">
        <v>0</v>
      </c>
      <c r="AM27" s="20">
        <v>1</v>
      </c>
      <c r="AN27" s="20">
        <v>0</v>
      </c>
      <c r="AO27" s="20">
        <v>0</v>
      </c>
      <c r="AP27" s="20">
        <v>4</v>
      </c>
      <c r="AQ27" s="20">
        <v>8</v>
      </c>
      <c r="AR27" s="20">
        <v>0</v>
      </c>
      <c r="AS27" s="20">
        <v>0</v>
      </c>
      <c r="AT27" s="20">
        <v>54</v>
      </c>
      <c r="AU27" s="20">
        <v>0</v>
      </c>
      <c r="AV27" s="20">
        <v>0</v>
      </c>
      <c r="AW27" s="20">
        <v>0</v>
      </c>
      <c r="AX27" s="20">
        <v>2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1</v>
      </c>
      <c r="BL27" s="20">
        <v>0</v>
      </c>
      <c r="BM27" s="20">
        <v>0</v>
      </c>
      <c r="BN27" s="20">
        <v>1</v>
      </c>
      <c r="BO27" s="20">
        <v>0</v>
      </c>
      <c r="BP27" s="20">
        <v>0</v>
      </c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11</v>
      </c>
      <c r="BW27" s="20">
        <v>2</v>
      </c>
      <c r="BX27" s="20">
        <v>0</v>
      </c>
      <c r="BY27" s="20">
        <v>0</v>
      </c>
      <c r="BZ27" s="20">
        <v>6</v>
      </c>
      <c r="CA27" s="20">
        <v>5</v>
      </c>
      <c r="CB27" s="20">
        <v>0</v>
      </c>
      <c r="CC27" s="20">
        <v>1</v>
      </c>
      <c r="CD27" s="20">
        <v>53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</row>
    <row r="28" spans="2:90" ht="20.100000000000001" customHeight="1" thickBot="1" x14ac:dyDescent="0.25">
      <c r="B28" s="7" t="s">
        <v>39</v>
      </c>
      <c r="C28" s="9">
        <f>SUM(C11:C27)</f>
        <v>4197</v>
      </c>
      <c r="D28" s="9">
        <f t="shared" ref="D28:AT28" si="0">SUM(D11:D27)</f>
        <v>79</v>
      </c>
      <c r="E28" s="9">
        <f t="shared" si="0"/>
        <v>3225</v>
      </c>
      <c r="F28" s="9">
        <f t="shared" si="0"/>
        <v>17337</v>
      </c>
      <c r="G28" s="9">
        <f t="shared" si="0"/>
        <v>28</v>
      </c>
      <c r="H28" s="9">
        <f t="shared" si="0"/>
        <v>0</v>
      </c>
      <c r="I28" s="9">
        <f t="shared" si="0"/>
        <v>23</v>
      </c>
      <c r="J28" s="9">
        <f t="shared" si="0"/>
        <v>107</v>
      </c>
      <c r="K28" s="9">
        <f t="shared" si="0"/>
        <v>40</v>
      </c>
      <c r="L28" s="9">
        <f t="shared" si="0"/>
        <v>0</v>
      </c>
      <c r="M28" s="9">
        <f t="shared" si="0"/>
        <v>21</v>
      </c>
      <c r="N28" s="9">
        <f t="shared" si="0"/>
        <v>53</v>
      </c>
      <c r="O28" s="9">
        <f t="shared" si="0"/>
        <v>2</v>
      </c>
      <c r="P28" s="9">
        <f t="shared" si="0"/>
        <v>0</v>
      </c>
      <c r="Q28" s="9">
        <f t="shared" si="0"/>
        <v>2</v>
      </c>
      <c r="R28" s="9">
        <f t="shared" si="0"/>
        <v>5</v>
      </c>
      <c r="S28" s="9">
        <f t="shared" si="0"/>
        <v>166</v>
      </c>
      <c r="T28" s="9">
        <f t="shared" si="0"/>
        <v>42</v>
      </c>
      <c r="U28" s="9">
        <f t="shared" si="0"/>
        <v>187</v>
      </c>
      <c r="V28" s="9">
        <f t="shared" si="0"/>
        <v>252</v>
      </c>
      <c r="W28" s="9">
        <f t="shared" si="0"/>
        <v>1349</v>
      </c>
      <c r="X28" s="9">
        <f t="shared" si="0"/>
        <v>0</v>
      </c>
      <c r="Y28" s="9">
        <f t="shared" si="0"/>
        <v>1017</v>
      </c>
      <c r="Z28" s="9">
        <f t="shared" si="0"/>
        <v>5844</v>
      </c>
      <c r="AA28" s="9">
        <f t="shared" si="0"/>
        <v>16</v>
      </c>
      <c r="AB28" s="9">
        <f t="shared" si="0"/>
        <v>3</v>
      </c>
      <c r="AC28" s="9">
        <f t="shared" si="0"/>
        <v>10</v>
      </c>
      <c r="AD28" s="9">
        <f t="shared" si="0"/>
        <v>17</v>
      </c>
      <c r="AE28" s="9">
        <f t="shared" si="0"/>
        <v>53</v>
      </c>
      <c r="AF28" s="9">
        <f t="shared" si="0"/>
        <v>0</v>
      </c>
      <c r="AG28" s="9">
        <f t="shared" si="0"/>
        <v>35</v>
      </c>
      <c r="AH28" s="9">
        <f t="shared" si="0"/>
        <v>188</v>
      </c>
      <c r="AI28" s="9">
        <f t="shared" si="0"/>
        <v>0</v>
      </c>
      <c r="AJ28" s="9">
        <f t="shared" si="0"/>
        <v>0</v>
      </c>
      <c r="AK28" s="9">
        <f t="shared" si="0"/>
        <v>0</v>
      </c>
      <c r="AL28" s="9">
        <f t="shared" si="0"/>
        <v>0</v>
      </c>
      <c r="AM28" s="9">
        <f t="shared" si="0"/>
        <v>68</v>
      </c>
      <c r="AN28" s="9">
        <f t="shared" si="0"/>
        <v>15</v>
      </c>
      <c r="AO28" s="9">
        <f t="shared" si="0"/>
        <v>74</v>
      </c>
      <c r="AP28" s="9">
        <f t="shared" si="0"/>
        <v>165</v>
      </c>
      <c r="AQ28" s="9">
        <f t="shared" si="0"/>
        <v>747</v>
      </c>
      <c r="AR28" s="9">
        <f t="shared" si="0"/>
        <v>1</v>
      </c>
      <c r="AS28" s="9">
        <f t="shared" si="0"/>
        <v>596</v>
      </c>
      <c r="AT28" s="9">
        <f t="shared" si="0"/>
        <v>2999</v>
      </c>
      <c r="AU28" s="9">
        <f t="shared" ref="AU28" si="1">SUM(AU11:AU27)</f>
        <v>12</v>
      </c>
      <c r="AV28" s="9">
        <f t="shared" ref="AV28:CL28" si="2">SUM(AV11:AV27)</f>
        <v>0</v>
      </c>
      <c r="AW28" s="9">
        <f t="shared" si="2"/>
        <v>12</v>
      </c>
      <c r="AX28" s="9">
        <f t="shared" si="2"/>
        <v>59</v>
      </c>
      <c r="AY28" s="9">
        <f t="shared" si="2"/>
        <v>110</v>
      </c>
      <c r="AZ28" s="9">
        <f t="shared" si="2"/>
        <v>0</v>
      </c>
      <c r="BA28" s="9">
        <f t="shared" si="2"/>
        <v>104</v>
      </c>
      <c r="BB28" s="9">
        <f t="shared" si="2"/>
        <v>245</v>
      </c>
      <c r="BC28" s="9">
        <f t="shared" si="2"/>
        <v>1</v>
      </c>
      <c r="BD28" s="9">
        <f t="shared" si="2"/>
        <v>0</v>
      </c>
      <c r="BE28" s="9">
        <f t="shared" si="2"/>
        <v>0</v>
      </c>
      <c r="BF28" s="9">
        <f t="shared" si="2"/>
        <v>1</v>
      </c>
      <c r="BG28" s="9">
        <f t="shared" si="2"/>
        <v>0</v>
      </c>
      <c r="BH28" s="9">
        <f t="shared" si="2"/>
        <v>0</v>
      </c>
      <c r="BI28" s="9">
        <f t="shared" si="2"/>
        <v>0</v>
      </c>
      <c r="BJ28" s="9">
        <f t="shared" si="2"/>
        <v>0</v>
      </c>
      <c r="BK28" s="9">
        <f t="shared" si="2"/>
        <v>14</v>
      </c>
      <c r="BL28" s="9">
        <f t="shared" si="2"/>
        <v>0</v>
      </c>
      <c r="BM28" s="9">
        <f t="shared" si="2"/>
        <v>10</v>
      </c>
      <c r="BN28" s="9">
        <f t="shared" si="2"/>
        <v>50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1</v>
      </c>
      <c r="BS28" s="9">
        <f t="shared" si="2"/>
        <v>101</v>
      </c>
      <c r="BT28" s="9">
        <f t="shared" si="2"/>
        <v>0</v>
      </c>
      <c r="BU28" s="9">
        <f t="shared" si="2"/>
        <v>89</v>
      </c>
      <c r="BV28" s="9">
        <f t="shared" si="2"/>
        <v>683</v>
      </c>
      <c r="BW28" s="9">
        <f t="shared" si="2"/>
        <v>127</v>
      </c>
      <c r="BX28" s="9">
        <f t="shared" si="2"/>
        <v>17</v>
      </c>
      <c r="BY28" s="9">
        <f t="shared" si="2"/>
        <v>124</v>
      </c>
      <c r="BZ28" s="9">
        <f t="shared" si="2"/>
        <v>352</v>
      </c>
      <c r="CA28" s="9">
        <f t="shared" si="2"/>
        <v>1361</v>
      </c>
      <c r="CB28" s="9">
        <f t="shared" si="2"/>
        <v>1</v>
      </c>
      <c r="CC28" s="9">
        <f t="shared" si="2"/>
        <v>919</v>
      </c>
      <c r="CD28" s="9">
        <f t="shared" si="2"/>
        <v>6309</v>
      </c>
      <c r="CE28" s="9">
        <f t="shared" si="2"/>
        <v>0</v>
      </c>
      <c r="CF28" s="9">
        <f t="shared" si="2"/>
        <v>0</v>
      </c>
      <c r="CG28" s="9">
        <f t="shared" si="2"/>
        <v>0</v>
      </c>
      <c r="CH28" s="9">
        <f t="shared" si="2"/>
        <v>0</v>
      </c>
      <c r="CI28" s="9">
        <f t="shared" si="2"/>
        <v>2</v>
      </c>
      <c r="CJ28" s="9">
        <f t="shared" si="2"/>
        <v>0</v>
      </c>
      <c r="CK28" s="9">
        <f t="shared" si="2"/>
        <v>2</v>
      </c>
      <c r="CL28" s="9">
        <f t="shared" si="2"/>
        <v>7</v>
      </c>
    </row>
    <row r="29" spans="2:90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66" t="s">
        <v>99</v>
      </c>
      <c r="D9" s="63"/>
      <c r="E9" s="63"/>
      <c r="F9" s="66" t="s">
        <v>100</v>
      </c>
      <c r="G9" s="63"/>
      <c r="H9" s="63"/>
      <c r="I9" s="66" t="s">
        <v>101</v>
      </c>
      <c r="J9" s="63"/>
      <c r="K9" s="63"/>
      <c r="L9" s="66" t="s">
        <v>102</v>
      </c>
      <c r="M9" s="63"/>
      <c r="N9" s="63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8">
        <v>238</v>
      </c>
      <c r="D11" s="18">
        <v>224</v>
      </c>
      <c r="E11" s="18">
        <v>488</v>
      </c>
      <c r="F11" s="18">
        <v>22</v>
      </c>
      <c r="G11" s="18">
        <v>26</v>
      </c>
      <c r="H11" s="18">
        <v>38</v>
      </c>
      <c r="I11" s="18">
        <v>174</v>
      </c>
      <c r="J11" s="18">
        <v>162</v>
      </c>
      <c r="K11" s="18">
        <v>365</v>
      </c>
      <c r="L11" s="18">
        <v>42</v>
      </c>
      <c r="M11" s="18">
        <v>36</v>
      </c>
      <c r="N11" s="18">
        <v>85</v>
      </c>
    </row>
    <row r="12" spans="2:14" ht="20.100000000000001" customHeight="1" thickBot="1" x14ac:dyDescent="0.25">
      <c r="B12" s="4" t="s">
        <v>23</v>
      </c>
      <c r="C12" s="19">
        <v>41</v>
      </c>
      <c r="D12" s="19">
        <v>28</v>
      </c>
      <c r="E12" s="19">
        <v>63</v>
      </c>
      <c r="F12" s="19">
        <v>7</v>
      </c>
      <c r="G12" s="19">
        <v>4</v>
      </c>
      <c r="H12" s="19">
        <v>5</v>
      </c>
      <c r="I12" s="19">
        <v>32</v>
      </c>
      <c r="J12" s="19">
        <v>23</v>
      </c>
      <c r="K12" s="19">
        <v>54</v>
      </c>
      <c r="L12" s="19">
        <v>2</v>
      </c>
      <c r="M12" s="19">
        <v>1</v>
      </c>
      <c r="N12" s="19">
        <v>4</v>
      </c>
    </row>
    <row r="13" spans="2:14" ht="20.100000000000001" customHeight="1" thickBot="1" x14ac:dyDescent="0.25">
      <c r="B13" s="4" t="s">
        <v>24</v>
      </c>
      <c r="C13" s="19">
        <v>19</v>
      </c>
      <c r="D13" s="19">
        <v>22</v>
      </c>
      <c r="E13" s="19">
        <v>39</v>
      </c>
      <c r="F13" s="19">
        <v>3</v>
      </c>
      <c r="G13" s="19">
        <v>3</v>
      </c>
      <c r="H13" s="19">
        <v>4</v>
      </c>
      <c r="I13" s="19">
        <v>9</v>
      </c>
      <c r="J13" s="19">
        <v>10</v>
      </c>
      <c r="K13" s="19">
        <v>31</v>
      </c>
      <c r="L13" s="19">
        <v>7</v>
      </c>
      <c r="M13" s="19">
        <v>9</v>
      </c>
      <c r="N13" s="19">
        <v>4</v>
      </c>
    </row>
    <row r="14" spans="2:14" ht="20.100000000000001" customHeight="1" thickBot="1" x14ac:dyDescent="0.25">
      <c r="B14" s="4" t="s">
        <v>25</v>
      </c>
      <c r="C14" s="19">
        <v>34</v>
      </c>
      <c r="D14" s="19">
        <v>26</v>
      </c>
      <c r="E14" s="19">
        <v>35</v>
      </c>
      <c r="F14" s="19">
        <v>12</v>
      </c>
      <c r="G14" s="19">
        <v>11</v>
      </c>
      <c r="H14" s="19">
        <v>11</v>
      </c>
      <c r="I14" s="19">
        <v>17</v>
      </c>
      <c r="J14" s="19">
        <v>10</v>
      </c>
      <c r="K14" s="19">
        <v>23</v>
      </c>
      <c r="L14" s="19">
        <v>5</v>
      </c>
      <c r="M14" s="19">
        <v>5</v>
      </c>
      <c r="N14" s="19">
        <v>1</v>
      </c>
    </row>
    <row r="15" spans="2:14" ht="20.100000000000001" customHeight="1" thickBot="1" x14ac:dyDescent="0.25">
      <c r="B15" s="4" t="s">
        <v>26</v>
      </c>
      <c r="C15" s="19">
        <v>67</v>
      </c>
      <c r="D15" s="19">
        <v>43</v>
      </c>
      <c r="E15" s="19">
        <v>86</v>
      </c>
      <c r="F15" s="19">
        <v>4</v>
      </c>
      <c r="G15" s="19">
        <v>12</v>
      </c>
      <c r="H15" s="19">
        <v>6</v>
      </c>
      <c r="I15" s="19">
        <v>58</v>
      </c>
      <c r="J15" s="19">
        <v>24</v>
      </c>
      <c r="K15" s="19">
        <v>76</v>
      </c>
      <c r="L15" s="19">
        <v>5</v>
      </c>
      <c r="M15" s="19">
        <v>7</v>
      </c>
      <c r="N15" s="19">
        <v>4</v>
      </c>
    </row>
    <row r="16" spans="2:14" ht="20.100000000000001" customHeight="1" thickBot="1" x14ac:dyDescent="0.25">
      <c r="B16" s="4" t="s">
        <v>27</v>
      </c>
      <c r="C16" s="19">
        <v>12</v>
      </c>
      <c r="D16" s="19">
        <v>10</v>
      </c>
      <c r="E16" s="19">
        <v>14</v>
      </c>
      <c r="F16" s="19">
        <v>3</v>
      </c>
      <c r="G16" s="19">
        <v>3</v>
      </c>
      <c r="H16" s="19">
        <v>2</v>
      </c>
      <c r="I16" s="19">
        <v>5</v>
      </c>
      <c r="J16" s="19">
        <v>4</v>
      </c>
      <c r="K16" s="19">
        <v>10</v>
      </c>
      <c r="L16" s="19">
        <v>4</v>
      </c>
      <c r="M16" s="19">
        <v>3</v>
      </c>
      <c r="N16" s="19">
        <v>2</v>
      </c>
    </row>
    <row r="17" spans="2:14" ht="20.100000000000001" customHeight="1" thickBot="1" x14ac:dyDescent="0.25">
      <c r="B17" s="4" t="s">
        <v>28</v>
      </c>
      <c r="C17" s="19">
        <v>65</v>
      </c>
      <c r="D17" s="19">
        <v>31</v>
      </c>
      <c r="E17" s="19">
        <v>93</v>
      </c>
      <c r="F17" s="19">
        <v>8</v>
      </c>
      <c r="G17" s="19">
        <v>10</v>
      </c>
      <c r="H17" s="19">
        <v>7</v>
      </c>
      <c r="I17" s="19">
        <v>57</v>
      </c>
      <c r="J17" s="19">
        <v>21</v>
      </c>
      <c r="K17" s="19">
        <v>82</v>
      </c>
      <c r="L17" s="19">
        <v>0</v>
      </c>
      <c r="M17" s="19">
        <v>0</v>
      </c>
      <c r="N17" s="19">
        <v>4</v>
      </c>
    </row>
    <row r="18" spans="2:14" ht="20.100000000000001" customHeight="1" thickBot="1" x14ac:dyDescent="0.25">
      <c r="B18" s="4" t="s">
        <v>29</v>
      </c>
      <c r="C18" s="19">
        <v>22</v>
      </c>
      <c r="D18" s="19">
        <v>23</v>
      </c>
      <c r="E18" s="19">
        <v>136</v>
      </c>
      <c r="F18" s="19">
        <v>7</v>
      </c>
      <c r="G18" s="19">
        <v>8</v>
      </c>
      <c r="H18" s="19">
        <v>23</v>
      </c>
      <c r="I18" s="19">
        <v>15</v>
      </c>
      <c r="J18" s="19">
        <v>15</v>
      </c>
      <c r="K18" s="19">
        <v>108</v>
      </c>
      <c r="L18" s="19">
        <v>0</v>
      </c>
      <c r="M18" s="19">
        <v>0</v>
      </c>
      <c r="N18" s="19">
        <v>5</v>
      </c>
    </row>
    <row r="19" spans="2:14" ht="20.100000000000001" customHeight="1" thickBot="1" x14ac:dyDescent="0.25">
      <c r="B19" s="4" t="s">
        <v>30</v>
      </c>
      <c r="C19" s="19">
        <v>293</v>
      </c>
      <c r="D19" s="19">
        <v>200</v>
      </c>
      <c r="E19" s="19">
        <v>735</v>
      </c>
      <c r="F19" s="19">
        <v>82</v>
      </c>
      <c r="G19" s="19">
        <v>51</v>
      </c>
      <c r="H19" s="19">
        <v>166</v>
      </c>
      <c r="I19" s="19">
        <v>170</v>
      </c>
      <c r="J19" s="19">
        <v>106</v>
      </c>
      <c r="K19" s="19">
        <v>522</v>
      </c>
      <c r="L19" s="19">
        <v>41</v>
      </c>
      <c r="M19" s="19">
        <v>43</v>
      </c>
      <c r="N19" s="19">
        <v>47</v>
      </c>
    </row>
    <row r="20" spans="2:14" ht="20.100000000000001" customHeight="1" thickBot="1" x14ac:dyDescent="0.25">
      <c r="B20" s="4" t="s">
        <v>31</v>
      </c>
      <c r="C20" s="19">
        <v>160</v>
      </c>
      <c r="D20" s="19">
        <v>131</v>
      </c>
      <c r="E20" s="19">
        <v>208</v>
      </c>
      <c r="F20" s="19">
        <v>31</v>
      </c>
      <c r="G20" s="19">
        <v>33</v>
      </c>
      <c r="H20" s="19">
        <v>56</v>
      </c>
      <c r="I20" s="19">
        <v>95</v>
      </c>
      <c r="J20" s="19">
        <v>65</v>
      </c>
      <c r="K20" s="19">
        <v>125</v>
      </c>
      <c r="L20" s="19">
        <v>34</v>
      </c>
      <c r="M20" s="19">
        <v>33</v>
      </c>
      <c r="N20" s="19">
        <v>27</v>
      </c>
    </row>
    <row r="21" spans="2:14" ht="20.100000000000001" customHeight="1" thickBot="1" x14ac:dyDescent="0.25">
      <c r="B21" s="4" t="s">
        <v>32</v>
      </c>
      <c r="C21" s="19">
        <v>15</v>
      </c>
      <c r="D21" s="19">
        <v>11</v>
      </c>
      <c r="E21" s="19">
        <v>29</v>
      </c>
      <c r="F21" s="19">
        <v>3</v>
      </c>
      <c r="G21" s="19">
        <v>4</v>
      </c>
      <c r="H21" s="19">
        <v>4</v>
      </c>
      <c r="I21" s="19">
        <v>12</v>
      </c>
      <c r="J21" s="19">
        <v>7</v>
      </c>
      <c r="K21" s="19">
        <v>25</v>
      </c>
      <c r="L21" s="19">
        <v>0</v>
      </c>
      <c r="M21" s="19">
        <v>0</v>
      </c>
      <c r="N21" s="19">
        <v>0</v>
      </c>
    </row>
    <row r="22" spans="2:14" ht="20.100000000000001" customHeight="1" thickBot="1" x14ac:dyDescent="0.25">
      <c r="B22" s="4" t="s">
        <v>33</v>
      </c>
      <c r="C22" s="19">
        <v>36</v>
      </c>
      <c r="D22" s="19">
        <v>29</v>
      </c>
      <c r="E22" s="19">
        <v>155</v>
      </c>
      <c r="F22" s="19">
        <v>9</v>
      </c>
      <c r="G22" s="19">
        <v>10</v>
      </c>
      <c r="H22" s="19">
        <v>27</v>
      </c>
      <c r="I22" s="19">
        <v>26</v>
      </c>
      <c r="J22" s="19">
        <v>17</v>
      </c>
      <c r="K22" s="19">
        <v>122</v>
      </c>
      <c r="L22" s="19">
        <v>1</v>
      </c>
      <c r="M22" s="19">
        <v>2</v>
      </c>
      <c r="N22" s="19">
        <v>6</v>
      </c>
    </row>
    <row r="23" spans="2:14" ht="20.100000000000001" customHeight="1" thickBot="1" x14ac:dyDescent="0.25">
      <c r="B23" s="4" t="s">
        <v>34</v>
      </c>
      <c r="C23" s="19">
        <v>154</v>
      </c>
      <c r="D23" s="19">
        <v>174</v>
      </c>
      <c r="E23" s="19">
        <v>249</v>
      </c>
      <c r="F23" s="19">
        <v>40</v>
      </c>
      <c r="G23" s="19">
        <v>39</v>
      </c>
      <c r="H23" s="19">
        <v>47</v>
      </c>
      <c r="I23" s="19">
        <v>80</v>
      </c>
      <c r="J23" s="19">
        <v>88</v>
      </c>
      <c r="K23" s="19">
        <v>167</v>
      </c>
      <c r="L23" s="19">
        <v>34</v>
      </c>
      <c r="M23" s="19">
        <v>47</v>
      </c>
      <c r="N23" s="19">
        <v>35</v>
      </c>
    </row>
    <row r="24" spans="2:14" ht="20.100000000000001" customHeight="1" thickBot="1" x14ac:dyDescent="0.25">
      <c r="B24" s="4" t="s">
        <v>35</v>
      </c>
      <c r="C24" s="19">
        <v>115</v>
      </c>
      <c r="D24" s="19">
        <v>89</v>
      </c>
      <c r="E24" s="19">
        <v>111</v>
      </c>
      <c r="F24" s="19">
        <v>28</v>
      </c>
      <c r="G24" s="19">
        <v>27</v>
      </c>
      <c r="H24" s="19">
        <v>4</v>
      </c>
      <c r="I24" s="19">
        <v>38</v>
      </c>
      <c r="J24" s="19">
        <v>17</v>
      </c>
      <c r="K24" s="19">
        <v>74</v>
      </c>
      <c r="L24" s="19">
        <v>49</v>
      </c>
      <c r="M24" s="19">
        <v>45</v>
      </c>
      <c r="N24" s="19">
        <v>33</v>
      </c>
    </row>
    <row r="25" spans="2:14" ht="20.100000000000001" customHeight="1" thickBot="1" x14ac:dyDescent="0.25">
      <c r="B25" s="4" t="s">
        <v>36</v>
      </c>
      <c r="C25" s="19">
        <v>26</v>
      </c>
      <c r="D25" s="19">
        <v>27</v>
      </c>
      <c r="E25" s="19">
        <v>73</v>
      </c>
      <c r="F25" s="19">
        <v>4</v>
      </c>
      <c r="G25" s="19">
        <v>3</v>
      </c>
      <c r="H25" s="19">
        <v>12</v>
      </c>
      <c r="I25" s="19">
        <v>22</v>
      </c>
      <c r="J25" s="19">
        <v>21</v>
      </c>
      <c r="K25" s="19">
        <v>61</v>
      </c>
      <c r="L25" s="19">
        <v>0</v>
      </c>
      <c r="M25" s="19">
        <v>3</v>
      </c>
      <c r="N25" s="19">
        <v>0</v>
      </c>
    </row>
    <row r="26" spans="2:14" ht="20.100000000000001" customHeight="1" thickBot="1" x14ac:dyDescent="0.25">
      <c r="B26" s="5" t="s">
        <v>37</v>
      </c>
      <c r="C26" s="19">
        <v>21</v>
      </c>
      <c r="D26" s="19">
        <v>27</v>
      </c>
      <c r="E26" s="19">
        <v>39</v>
      </c>
      <c r="F26" s="19">
        <v>5</v>
      </c>
      <c r="G26" s="19">
        <v>8</v>
      </c>
      <c r="H26" s="19">
        <v>2</v>
      </c>
      <c r="I26" s="19">
        <v>14</v>
      </c>
      <c r="J26" s="19">
        <v>14</v>
      </c>
      <c r="K26" s="19">
        <v>35</v>
      </c>
      <c r="L26" s="19">
        <v>2</v>
      </c>
      <c r="M26" s="19">
        <v>5</v>
      </c>
      <c r="N26" s="19">
        <v>2</v>
      </c>
    </row>
    <row r="27" spans="2:14" ht="20.100000000000001" customHeight="1" thickBot="1" x14ac:dyDescent="0.25">
      <c r="B27" s="6" t="s">
        <v>38</v>
      </c>
      <c r="C27" s="20">
        <v>9</v>
      </c>
      <c r="D27" s="20">
        <v>5</v>
      </c>
      <c r="E27" s="20">
        <v>38</v>
      </c>
      <c r="F27" s="20">
        <v>2</v>
      </c>
      <c r="G27" s="20">
        <v>2</v>
      </c>
      <c r="H27" s="20">
        <v>5</v>
      </c>
      <c r="I27" s="20">
        <v>7</v>
      </c>
      <c r="J27" s="20">
        <v>3</v>
      </c>
      <c r="K27" s="20">
        <v>33</v>
      </c>
      <c r="L27" s="20">
        <v>0</v>
      </c>
      <c r="M27" s="20">
        <v>0</v>
      </c>
      <c r="N27" s="20">
        <v>0</v>
      </c>
    </row>
    <row r="28" spans="2:14" ht="20.100000000000001" customHeight="1" thickBot="1" x14ac:dyDescent="0.25">
      <c r="B28" s="7" t="s">
        <v>39</v>
      </c>
      <c r="C28" s="9">
        <f>SUM(C11:C27)</f>
        <v>1327</v>
      </c>
      <c r="D28" s="9">
        <f t="shared" ref="D28:N28" si="0">SUM(D11:D27)</f>
        <v>1100</v>
      </c>
      <c r="E28" s="9">
        <f t="shared" si="0"/>
        <v>2591</v>
      </c>
      <c r="F28" s="9">
        <f t="shared" si="0"/>
        <v>270</v>
      </c>
      <c r="G28" s="9">
        <f t="shared" si="0"/>
        <v>254</v>
      </c>
      <c r="H28" s="9">
        <f t="shared" si="0"/>
        <v>419</v>
      </c>
      <c r="I28" s="9">
        <f t="shared" si="0"/>
        <v>831</v>
      </c>
      <c r="J28" s="9">
        <f t="shared" si="0"/>
        <v>607</v>
      </c>
      <c r="K28" s="9">
        <f t="shared" si="0"/>
        <v>1913</v>
      </c>
      <c r="L28" s="9">
        <f t="shared" si="0"/>
        <v>226</v>
      </c>
      <c r="M28" s="9">
        <f t="shared" si="0"/>
        <v>239</v>
      </c>
      <c r="N28" s="9">
        <f t="shared" si="0"/>
        <v>259</v>
      </c>
    </row>
    <row r="29" spans="2:14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68"/>
      <c r="C9" s="66" t="s">
        <v>104</v>
      </c>
      <c r="D9" s="63"/>
      <c r="E9" s="67"/>
      <c r="F9" s="66" t="s">
        <v>105</v>
      </c>
      <c r="G9" s="63"/>
      <c r="H9" s="63"/>
      <c r="I9" s="66" t="s">
        <v>106</v>
      </c>
      <c r="J9" s="63"/>
      <c r="K9" s="63"/>
      <c r="L9" s="66" t="s">
        <v>265</v>
      </c>
      <c r="M9" s="63"/>
      <c r="N9" s="63"/>
      <c r="O9" s="66" t="s">
        <v>107</v>
      </c>
      <c r="P9" s="63"/>
      <c r="Q9" s="63"/>
      <c r="R9" s="66" t="s">
        <v>108</v>
      </c>
      <c r="S9" s="63"/>
      <c r="T9" s="63"/>
      <c r="U9" s="66" t="s">
        <v>109</v>
      </c>
      <c r="V9" s="63"/>
      <c r="W9" s="63"/>
      <c r="X9" s="66" t="s">
        <v>110</v>
      </c>
      <c r="Y9" s="63"/>
      <c r="Z9" s="63"/>
      <c r="AA9" s="66" t="s">
        <v>111</v>
      </c>
      <c r="AB9" s="63"/>
      <c r="AC9" s="63"/>
      <c r="AD9" s="66" t="s">
        <v>112</v>
      </c>
      <c r="AE9" s="63"/>
      <c r="AF9" s="63"/>
      <c r="AG9" s="66" t="s">
        <v>113</v>
      </c>
      <c r="AH9" s="63"/>
      <c r="AI9" s="63"/>
    </row>
    <row r="10" spans="2:35" ht="42.75" customHeight="1" thickBot="1" x14ac:dyDescent="0.25">
      <c r="B10" s="68"/>
      <c r="C10" s="8" t="s">
        <v>114</v>
      </c>
      <c r="D10" s="8" t="s">
        <v>50</v>
      </c>
      <c r="E10" s="8" t="s">
        <v>51</v>
      </c>
      <c r="F10" s="8" t="s">
        <v>115</v>
      </c>
      <c r="G10" s="8" t="s">
        <v>50</v>
      </c>
      <c r="H10" s="8" t="s">
        <v>51</v>
      </c>
      <c r="I10" s="8" t="s">
        <v>115</v>
      </c>
      <c r="J10" s="8" t="s">
        <v>50</v>
      </c>
      <c r="K10" s="8" t="s">
        <v>51</v>
      </c>
      <c r="L10" s="8" t="s">
        <v>115</v>
      </c>
      <c r="M10" s="8" t="s">
        <v>50</v>
      </c>
      <c r="N10" s="8" t="s">
        <v>51</v>
      </c>
      <c r="O10" s="8" t="s">
        <v>115</v>
      </c>
      <c r="P10" s="8" t="s">
        <v>50</v>
      </c>
      <c r="Q10" s="8" t="s">
        <v>51</v>
      </c>
      <c r="R10" s="8" t="s">
        <v>115</v>
      </c>
      <c r="S10" s="8" t="s">
        <v>50</v>
      </c>
      <c r="T10" s="8" t="s">
        <v>51</v>
      </c>
      <c r="U10" s="8" t="s">
        <v>115</v>
      </c>
      <c r="V10" s="8" t="s">
        <v>50</v>
      </c>
      <c r="W10" s="8" t="s">
        <v>51</v>
      </c>
      <c r="X10" s="8" t="s">
        <v>115</v>
      </c>
      <c r="Y10" s="8" t="s">
        <v>50</v>
      </c>
      <c r="Z10" s="8" t="s">
        <v>51</v>
      </c>
      <c r="AA10" s="8" t="s">
        <v>115</v>
      </c>
      <c r="AB10" s="8" t="s">
        <v>50</v>
      </c>
      <c r="AC10" s="8" t="s">
        <v>51</v>
      </c>
      <c r="AD10" s="8" t="s">
        <v>115</v>
      </c>
      <c r="AE10" s="8" t="s">
        <v>50</v>
      </c>
      <c r="AF10" s="8" t="s">
        <v>51</v>
      </c>
      <c r="AG10" s="8" t="s">
        <v>115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8">
        <v>287</v>
      </c>
      <c r="D11" s="18">
        <v>306</v>
      </c>
      <c r="E11" s="18">
        <v>125</v>
      </c>
      <c r="F11" s="18">
        <v>287</v>
      </c>
      <c r="G11" s="18">
        <v>306</v>
      </c>
      <c r="H11" s="18">
        <v>125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60</v>
      </c>
      <c r="V11" s="18">
        <v>65</v>
      </c>
      <c r="W11" s="18">
        <v>13</v>
      </c>
      <c r="X11" s="18">
        <v>60</v>
      </c>
      <c r="Y11" s="18">
        <v>65</v>
      </c>
      <c r="Z11" s="18">
        <v>13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23</v>
      </c>
      <c r="C12" s="19">
        <v>116</v>
      </c>
      <c r="D12" s="19">
        <v>119</v>
      </c>
      <c r="E12" s="19">
        <v>12</v>
      </c>
      <c r="F12" s="19">
        <v>116</v>
      </c>
      <c r="G12" s="19">
        <v>119</v>
      </c>
      <c r="H12" s="19">
        <v>12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5</v>
      </c>
      <c r="V12" s="19">
        <v>5</v>
      </c>
      <c r="W12" s="19">
        <v>0</v>
      </c>
      <c r="X12" s="19">
        <v>5</v>
      </c>
      <c r="Y12" s="19">
        <v>5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24</v>
      </c>
      <c r="C13" s="19">
        <v>51</v>
      </c>
      <c r="D13" s="19">
        <v>49</v>
      </c>
      <c r="E13" s="19">
        <v>26</v>
      </c>
      <c r="F13" s="19">
        <v>51</v>
      </c>
      <c r="G13" s="19">
        <v>49</v>
      </c>
      <c r="H13" s="19">
        <v>26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2</v>
      </c>
      <c r="V13" s="19">
        <v>4</v>
      </c>
      <c r="W13" s="19">
        <v>2</v>
      </c>
      <c r="X13" s="19">
        <v>2</v>
      </c>
      <c r="Y13" s="19">
        <v>4</v>
      </c>
      <c r="Z13" s="19">
        <v>2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25</v>
      </c>
      <c r="C14" s="19">
        <v>133</v>
      </c>
      <c r="D14" s="19">
        <v>118</v>
      </c>
      <c r="E14" s="19">
        <v>79</v>
      </c>
      <c r="F14" s="19">
        <v>133</v>
      </c>
      <c r="G14" s="19">
        <v>118</v>
      </c>
      <c r="H14" s="19">
        <v>79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14</v>
      </c>
      <c r="V14" s="19">
        <v>11</v>
      </c>
      <c r="W14" s="19">
        <v>11</v>
      </c>
      <c r="X14" s="19">
        <v>14</v>
      </c>
      <c r="Y14" s="19">
        <v>11</v>
      </c>
      <c r="Z14" s="19">
        <v>11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26</v>
      </c>
      <c r="C15" s="19">
        <v>72</v>
      </c>
      <c r="D15" s="19">
        <v>76</v>
      </c>
      <c r="E15" s="19">
        <v>47</v>
      </c>
      <c r="F15" s="19">
        <v>71</v>
      </c>
      <c r="G15" s="19">
        <v>75</v>
      </c>
      <c r="H15" s="19">
        <v>46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1</v>
      </c>
      <c r="P15" s="19">
        <v>1</v>
      </c>
      <c r="Q15" s="19">
        <v>1</v>
      </c>
      <c r="R15" s="19">
        <v>0</v>
      </c>
      <c r="S15" s="19">
        <v>0</v>
      </c>
      <c r="T15" s="19">
        <v>0</v>
      </c>
      <c r="U15" s="19">
        <v>27</v>
      </c>
      <c r="V15" s="19">
        <v>34</v>
      </c>
      <c r="W15" s="19">
        <v>13</v>
      </c>
      <c r="X15" s="19">
        <v>27</v>
      </c>
      <c r="Y15" s="19">
        <v>34</v>
      </c>
      <c r="Z15" s="19">
        <v>13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27</v>
      </c>
      <c r="C16" s="19">
        <v>14</v>
      </c>
      <c r="D16" s="19">
        <v>18</v>
      </c>
      <c r="E16" s="19">
        <v>7</v>
      </c>
      <c r="F16" s="19">
        <v>14</v>
      </c>
      <c r="G16" s="19">
        <v>18</v>
      </c>
      <c r="H16" s="19">
        <v>7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2</v>
      </c>
      <c r="V16" s="19">
        <v>2</v>
      </c>
      <c r="W16" s="19">
        <v>0</v>
      </c>
      <c r="X16" s="19">
        <v>2</v>
      </c>
      <c r="Y16" s="19">
        <v>2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28</v>
      </c>
      <c r="C17" s="19">
        <v>156</v>
      </c>
      <c r="D17" s="19">
        <v>164</v>
      </c>
      <c r="E17" s="19">
        <v>64</v>
      </c>
      <c r="F17" s="19">
        <v>156</v>
      </c>
      <c r="G17" s="19">
        <v>164</v>
      </c>
      <c r="H17" s="19">
        <v>64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22</v>
      </c>
      <c r="V17" s="19">
        <v>23</v>
      </c>
      <c r="W17" s="19">
        <v>24</v>
      </c>
      <c r="X17" s="19">
        <v>22</v>
      </c>
      <c r="Y17" s="19">
        <v>23</v>
      </c>
      <c r="Z17" s="19">
        <v>24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29</v>
      </c>
      <c r="C18" s="19">
        <v>122</v>
      </c>
      <c r="D18" s="19">
        <v>95</v>
      </c>
      <c r="E18" s="19">
        <v>90</v>
      </c>
      <c r="F18" s="19">
        <v>121</v>
      </c>
      <c r="G18" s="19">
        <v>95</v>
      </c>
      <c r="H18" s="19">
        <v>89</v>
      </c>
      <c r="I18" s="19">
        <v>1</v>
      </c>
      <c r="J18" s="19">
        <v>0</v>
      </c>
      <c r="K18" s="19">
        <v>1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11</v>
      </c>
      <c r="V18" s="19">
        <v>14</v>
      </c>
      <c r="W18" s="19">
        <v>44</v>
      </c>
      <c r="X18" s="19">
        <v>11</v>
      </c>
      <c r="Y18" s="19">
        <v>14</v>
      </c>
      <c r="Z18" s="19">
        <v>44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30</v>
      </c>
      <c r="C19" s="19">
        <v>486</v>
      </c>
      <c r="D19" s="19">
        <v>474</v>
      </c>
      <c r="E19" s="19">
        <v>189</v>
      </c>
      <c r="F19" s="19">
        <v>486</v>
      </c>
      <c r="G19" s="19">
        <v>473</v>
      </c>
      <c r="H19" s="19">
        <v>188</v>
      </c>
      <c r="I19" s="19">
        <v>0</v>
      </c>
      <c r="J19" s="19">
        <v>1</v>
      </c>
      <c r="K19" s="19">
        <v>1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71</v>
      </c>
      <c r="V19" s="19">
        <v>75</v>
      </c>
      <c r="W19" s="19">
        <v>39</v>
      </c>
      <c r="X19" s="19">
        <v>71</v>
      </c>
      <c r="Y19" s="19">
        <v>75</v>
      </c>
      <c r="Z19" s="19">
        <v>39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31</v>
      </c>
      <c r="C20" s="19">
        <v>232</v>
      </c>
      <c r="D20" s="19">
        <v>243</v>
      </c>
      <c r="E20" s="19">
        <v>41</v>
      </c>
      <c r="F20" s="19">
        <v>229</v>
      </c>
      <c r="G20" s="19">
        <v>238</v>
      </c>
      <c r="H20" s="19">
        <v>41</v>
      </c>
      <c r="I20" s="19">
        <v>3</v>
      </c>
      <c r="J20" s="19">
        <v>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45</v>
      </c>
      <c r="V20" s="19">
        <v>46</v>
      </c>
      <c r="W20" s="19">
        <v>2</v>
      </c>
      <c r="X20" s="19">
        <v>45</v>
      </c>
      <c r="Y20" s="19">
        <v>46</v>
      </c>
      <c r="Z20" s="19">
        <v>1</v>
      </c>
      <c r="AA20" s="19">
        <v>0</v>
      </c>
      <c r="AB20" s="19">
        <v>0</v>
      </c>
      <c r="AC20" s="19">
        <v>1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32</v>
      </c>
      <c r="C21" s="19">
        <v>30</v>
      </c>
      <c r="D21" s="19">
        <v>65</v>
      </c>
      <c r="E21" s="19">
        <v>44</v>
      </c>
      <c r="F21" s="19">
        <v>30</v>
      </c>
      <c r="G21" s="19">
        <v>60</v>
      </c>
      <c r="H21" s="19">
        <v>44</v>
      </c>
      <c r="I21" s="19">
        <v>0</v>
      </c>
      <c r="J21" s="19">
        <v>5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1</v>
      </c>
      <c r="V21" s="19">
        <v>0</v>
      </c>
      <c r="W21" s="19">
        <v>1</v>
      </c>
      <c r="X21" s="19">
        <v>1</v>
      </c>
      <c r="Y21" s="19">
        <v>0</v>
      </c>
      <c r="Z21" s="19">
        <v>1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33</v>
      </c>
      <c r="C22" s="19">
        <v>141</v>
      </c>
      <c r="D22" s="19">
        <v>151</v>
      </c>
      <c r="E22" s="19">
        <v>28</v>
      </c>
      <c r="F22" s="19">
        <v>141</v>
      </c>
      <c r="G22" s="19">
        <v>151</v>
      </c>
      <c r="H22" s="19">
        <v>28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25</v>
      </c>
      <c r="V22" s="19">
        <v>30</v>
      </c>
      <c r="W22" s="19">
        <v>6</v>
      </c>
      <c r="X22" s="19">
        <v>25</v>
      </c>
      <c r="Y22" s="19">
        <v>30</v>
      </c>
      <c r="Z22" s="19">
        <v>6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34</v>
      </c>
      <c r="C23" s="19">
        <v>261</v>
      </c>
      <c r="D23" s="19">
        <v>246</v>
      </c>
      <c r="E23" s="19">
        <v>130</v>
      </c>
      <c r="F23" s="19">
        <v>261</v>
      </c>
      <c r="G23" s="19">
        <v>246</v>
      </c>
      <c r="H23" s="19">
        <v>130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69</v>
      </c>
      <c r="V23" s="19">
        <v>65</v>
      </c>
      <c r="W23" s="19">
        <v>38</v>
      </c>
      <c r="X23" s="19">
        <v>69</v>
      </c>
      <c r="Y23" s="19">
        <v>65</v>
      </c>
      <c r="Z23" s="19">
        <v>38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35</v>
      </c>
      <c r="C24" s="19">
        <v>88</v>
      </c>
      <c r="D24" s="19">
        <v>95</v>
      </c>
      <c r="E24" s="19">
        <v>101</v>
      </c>
      <c r="F24" s="19">
        <v>88</v>
      </c>
      <c r="G24" s="19">
        <v>95</v>
      </c>
      <c r="H24" s="19">
        <v>101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3</v>
      </c>
      <c r="V24" s="19">
        <v>1</v>
      </c>
      <c r="W24" s="19">
        <v>4</v>
      </c>
      <c r="X24" s="19">
        <v>3</v>
      </c>
      <c r="Y24" s="19">
        <v>1</v>
      </c>
      <c r="Z24" s="19">
        <v>4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2:35" ht="20.100000000000001" customHeight="1" thickBot="1" x14ac:dyDescent="0.25">
      <c r="B25" s="4" t="s">
        <v>36</v>
      </c>
      <c r="C25" s="19">
        <v>11</v>
      </c>
      <c r="D25" s="19">
        <v>15</v>
      </c>
      <c r="E25" s="19">
        <v>7</v>
      </c>
      <c r="F25" s="19">
        <v>11</v>
      </c>
      <c r="G25" s="19">
        <v>15</v>
      </c>
      <c r="H25" s="19">
        <v>7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6</v>
      </c>
      <c r="V25" s="19">
        <v>3</v>
      </c>
      <c r="W25" s="19">
        <v>7</v>
      </c>
      <c r="X25" s="19">
        <v>6</v>
      </c>
      <c r="Y25" s="19">
        <v>3</v>
      </c>
      <c r="Z25" s="19">
        <v>7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37</v>
      </c>
      <c r="C26" s="19">
        <v>75</v>
      </c>
      <c r="D26" s="19">
        <v>79</v>
      </c>
      <c r="E26" s="19">
        <v>14</v>
      </c>
      <c r="F26" s="19">
        <v>75</v>
      </c>
      <c r="G26" s="19">
        <v>79</v>
      </c>
      <c r="H26" s="19">
        <v>10</v>
      </c>
      <c r="I26" s="19">
        <v>0</v>
      </c>
      <c r="J26" s="19">
        <v>0</v>
      </c>
      <c r="K26" s="19">
        <v>4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9</v>
      </c>
      <c r="V26" s="19">
        <v>9</v>
      </c>
      <c r="W26" s="19">
        <v>0</v>
      </c>
      <c r="X26" s="19">
        <v>9</v>
      </c>
      <c r="Y26" s="19">
        <v>9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</row>
    <row r="27" spans="2:35" ht="20.100000000000001" customHeight="1" thickBot="1" x14ac:dyDescent="0.25">
      <c r="B27" s="6" t="s">
        <v>38</v>
      </c>
      <c r="C27" s="20">
        <v>40</v>
      </c>
      <c r="D27" s="20">
        <v>47</v>
      </c>
      <c r="E27" s="20">
        <v>26</v>
      </c>
      <c r="F27" s="20">
        <v>40</v>
      </c>
      <c r="G27" s="20">
        <v>47</v>
      </c>
      <c r="H27" s="20">
        <v>26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2</v>
      </c>
      <c r="V27" s="20">
        <v>9</v>
      </c>
      <c r="W27" s="20">
        <v>5</v>
      </c>
      <c r="X27" s="20">
        <v>2</v>
      </c>
      <c r="Y27" s="20">
        <v>9</v>
      </c>
      <c r="Z27" s="20">
        <v>5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</row>
    <row r="28" spans="2:35" ht="20.100000000000001" customHeight="1" thickBot="1" x14ac:dyDescent="0.25">
      <c r="B28" s="7" t="s">
        <v>39</v>
      </c>
      <c r="C28" s="9">
        <f>SUM(C11:C27)</f>
        <v>2315</v>
      </c>
      <c r="D28" s="9">
        <f t="shared" ref="D28:AI28" si="0">SUM(D11:D27)</f>
        <v>2360</v>
      </c>
      <c r="E28" s="9">
        <f t="shared" si="0"/>
        <v>1030</v>
      </c>
      <c r="F28" s="9">
        <f t="shared" si="0"/>
        <v>2310</v>
      </c>
      <c r="G28" s="9">
        <f t="shared" si="0"/>
        <v>2348</v>
      </c>
      <c r="H28" s="9">
        <f t="shared" si="0"/>
        <v>1023</v>
      </c>
      <c r="I28" s="9">
        <f t="shared" si="0"/>
        <v>4</v>
      </c>
      <c r="J28" s="9">
        <f t="shared" si="0"/>
        <v>11</v>
      </c>
      <c r="K28" s="9">
        <f t="shared" si="0"/>
        <v>6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1</v>
      </c>
      <c r="P28" s="9">
        <f t="shared" si="0"/>
        <v>1</v>
      </c>
      <c r="Q28" s="9">
        <f t="shared" si="0"/>
        <v>1</v>
      </c>
      <c r="R28" s="9">
        <f t="shared" si="0"/>
        <v>0</v>
      </c>
      <c r="S28" s="9">
        <f t="shared" si="0"/>
        <v>0</v>
      </c>
      <c r="T28" s="9">
        <f t="shared" si="0"/>
        <v>0</v>
      </c>
      <c r="U28" s="9">
        <f t="shared" si="0"/>
        <v>374</v>
      </c>
      <c r="V28" s="9">
        <f t="shared" si="0"/>
        <v>396</v>
      </c>
      <c r="W28" s="9">
        <f t="shared" si="0"/>
        <v>209</v>
      </c>
      <c r="X28" s="9">
        <f t="shared" si="0"/>
        <v>374</v>
      </c>
      <c r="Y28" s="9">
        <f t="shared" si="0"/>
        <v>396</v>
      </c>
      <c r="Z28" s="9">
        <f t="shared" si="0"/>
        <v>208</v>
      </c>
      <c r="AA28" s="9">
        <f t="shared" si="0"/>
        <v>0</v>
      </c>
      <c r="AB28" s="9">
        <f t="shared" si="0"/>
        <v>0</v>
      </c>
      <c r="AC28" s="9">
        <f t="shared" si="0"/>
        <v>1</v>
      </c>
      <c r="AD28" s="9">
        <f t="shared" si="0"/>
        <v>0</v>
      </c>
      <c r="AE28" s="9">
        <f t="shared" si="0"/>
        <v>0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66" t="s">
        <v>237</v>
      </c>
      <c r="D9" s="63"/>
      <c r="E9" s="63"/>
      <c r="F9" s="67"/>
      <c r="G9" s="66" t="s">
        <v>233</v>
      </c>
      <c r="H9" s="63"/>
      <c r="I9" s="63"/>
      <c r="J9" s="73"/>
      <c r="K9" s="66" t="s">
        <v>234</v>
      </c>
      <c r="L9" s="63"/>
      <c r="M9" s="63"/>
      <c r="N9" s="73"/>
      <c r="O9" s="66" t="s">
        <v>235</v>
      </c>
      <c r="P9" s="63"/>
      <c r="Q9" s="63"/>
      <c r="R9" s="73"/>
      <c r="S9" s="66" t="s">
        <v>236</v>
      </c>
      <c r="T9" s="63"/>
      <c r="U9" s="63"/>
      <c r="V9" s="63"/>
      <c r="W9" s="63"/>
    </row>
    <row r="10" spans="2:23" ht="28.5" customHeight="1" thickBot="1" x14ac:dyDescent="0.25">
      <c r="B10" s="10"/>
      <c r="C10" s="69" t="s">
        <v>116</v>
      </c>
      <c r="D10" s="71" t="s">
        <v>117</v>
      </c>
      <c r="E10" s="71"/>
      <c r="F10" s="72" t="s">
        <v>118</v>
      </c>
      <c r="G10" s="69" t="s">
        <v>116</v>
      </c>
      <c r="H10" s="71" t="s">
        <v>117</v>
      </c>
      <c r="I10" s="71"/>
      <c r="J10" s="72" t="s">
        <v>118</v>
      </c>
      <c r="K10" s="69" t="s">
        <v>116</v>
      </c>
      <c r="L10" s="71" t="s">
        <v>117</v>
      </c>
      <c r="M10" s="71"/>
      <c r="N10" s="72" t="s">
        <v>118</v>
      </c>
      <c r="O10" s="69" t="s">
        <v>116</v>
      </c>
      <c r="P10" s="71" t="s">
        <v>117</v>
      </c>
      <c r="Q10" s="71"/>
      <c r="R10" s="72" t="s">
        <v>118</v>
      </c>
      <c r="S10" s="69" t="s">
        <v>119</v>
      </c>
      <c r="T10" s="71" t="s">
        <v>120</v>
      </c>
      <c r="U10" s="71"/>
      <c r="V10" s="72" t="s">
        <v>121</v>
      </c>
      <c r="W10" s="69" t="s">
        <v>122</v>
      </c>
    </row>
    <row r="11" spans="2:23" ht="28.5" customHeight="1" thickBot="1" x14ac:dyDescent="0.25">
      <c r="B11" s="11"/>
      <c r="C11" s="70"/>
      <c r="D11" s="22" t="s">
        <v>123</v>
      </c>
      <c r="E11" s="22" t="s">
        <v>124</v>
      </c>
      <c r="F11" s="59"/>
      <c r="G11" s="70"/>
      <c r="H11" s="22" t="s">
        <v>123</v>
      </c>
      <c r="I11" s="22" t="s">
        <v>124</v>
      </c>
      <c r="J11" s="59"/>
      <c r="K11" s="70"/>
      <c r="L11" s="22" t="s">
        <v>123</v>
      </c>
      <c r="M11" s="22" t="s">
        <v>124</v>
      </c>
      <c r="N11" s="59"/>
      <c r="O11" s="70"/>
      <c r="P11" s="22" t="s">
        <v>123</v>
      </c>
      <c r="Q11" s="22" t="s">
        <v>124</v>
      </c>
      <c r="R11" s="59"/>
      <c r="S11" s="70"/>
      <c r="T11" s="22" t="s">
        <v>125</v>
      </c>
      <c r="U11" s="22" t="s">
        <v>126</v>
      </c>
      <c r="V11" s="59"/>
      <c r="W11" s="70"/>
    </row>
    <row r="12" spans="2:23" ht="20.100000000000001" customHeight="1" thickBot="1" x14ac:dyDescent="0.25">
      <c r="B12" s="3" t="s">
        <v>22</v>
      </c>
      <c r="C12" s="18">
        <v>375</v>
      </c>
      <c r="D12" s="18">
        <v>22</v>
      </c>
      <c r="E12" s="18">
        <v>20</v>
      </c>
      <c r="F12" s="18">
        <v>417</v>
      </c>
      <c r="G12" s="18">
        <v>214</v>
      </c>
      <c r="H12" s="18">
        <v>2</v>
      </c>
      <c r="I12" s="18">
        <v>4</v>
      </c>
      <c r="J12" s="18">
        <v>220</v>
      </c>
      <c r="K12" s="18">
        <v>161</v>
      </c>
      <c r="L12" s="18">
        <v>20</v>
      </c>
      <c r="M12" s="18">
        <v>16</v>
      </c>
      <c r="N12" s="18">
        <v>197</v>
      </c>
      <c r="O12" s="18">
        <v>0</v>
      </c>
      <c r="P12" s="18">
        <v>0</v>
      </c>
      <c r="Q12" s="18">
        <v>0</v>
      </c>
      <c r="R12" s="18">
        <v>0</v>
      </c>
      <c r="S12" s="18">
        <v>431</v>
      </c>
      <c r="T12" s="18">
        <v>71</v>
      </c>
      <c r="U12" s="18">
        <v>56</v>
      </c>
      <c r="V12" s="18">
        <v>38</v>
      </c>
      <c r="W12" s="18">
        <v>596</v>
      </c>
    </row>
    <row r="13" spans="2:23" ht="20.100000000000001" customHeight="1" thickBot="1" x14ac:dyDescent="0.25">
      <c r="B13" s="4" t="s">
        <v>23</v>
      </c>
      <c r="C13" s="19">
        <v>86</v>
      </c>
      <c r="D13" s="19">
        <v>2</v>
      </c>
      <c r="E13" s="19">
        <v>3</v>
      </c>
      <c r="F13" s="19">
        <v>91</v>
      </c>
      <c r="G13" s="19">
        <v>40</v>
      </c>
      <c r="H13" s="19">
        <v>0</v>
      </c>
      <c r="I13" s="19">
        <v>2</v>
      </c>
      <c r="J13" s="19">
        <v>42</v>
      </c>
      <c r="K13" s="19">
        <v>45</v>
      </c>
      <c r="L13" s="19">
        <v>2</v>
      </c>
      <c r="M13" s="19">
        <v>1</v>
      </c>
      <c r="N13" s="19">
        <v>48</v>
      </c>
      <c r="O13" s="19">
        <v>1</v>
      </c>
      <c r="P13" s="19">
        <v>0</v>
      </c>
      <c r="Q13" s="19">
        <v>0</v>
      </c>
      <c r="R13" s="19">
        <v>1</v>
      </c>
      <c r="S13" s="19">
        <v>57</v>
      </c>
      <c r="T13" s="19">
        <v>12</v>
      </c>
      <c r="U13" s="19">
        <v>4</v>
      </c>
      <c r="V13" s="19">
        <v>1</v>
      </c>
      <c r="W13" s="19">
        <v>74</v>
      </c>
    </row>
    <row r="14" spans="2:23" ht="20.100000000000001" customHeight="1" thickBot="1" x14ac:dyDescent="0.25">
      <c r="B14" s="4" t="s">
        <v>24</v>
      </c>
      <c r="C14" s="19">
        <v>52</v>
      </c>
      <c r="D14" s="19">
        <v>1</v>
      </c>
      <c r="E14" s="19">
        <v>0</v>
      </c>
      <c r="F14" s="19">
        <v>53</v>
      </c>
      <c r="G14" s="19">
        <v>34</v>
      </c>
      <c r="H14" s="19">
        <v>0</v>
      </c>
      <c r="I14" s="19">
        <v>0</v>
      </c>
      <c r="J14" s="19">
        <v>34</v>
      </c>
      <c r="K14" s="19">
        <v>18</v>
      </c>
      <c r="L14" s="19">
        <v>1</v>
      </c>
      <c r="M14" s="19">
        <v>0</v>
      </c>
      <c r="N14" s="19">
        <v>19</v>
      </c>
      <c r="O14" s="19">
        <v>0</v>
      </c>
      <c r="P14" s="19">
        <v>0</v>
      </c>
      <c r="Q14" s="19">
        <v>0</v>
      </c>
      <c r="R14" s="19">
        <v>0</v>
      </c>
      <c r="S14" s="19">
        <v>73</v>
      </c>
      <c r="T14" s="19">
        <v>6</v>
      </c>
      <c r="U14" s="19">
        <v>8</v>
      </c>
      <c r="V14" s="19">
        <v>4</v>
      </c>
      <c r="W14" s="19">
        <v>91</v>
      </c>
    </row>
    <row r="15" spans="2:23" ht="20.100000000000001" customHeight="1" thickBot="1" x14ac:dyDescent="0.25">
      <c r="B15" s="4" t="s">
        <v>25</v>
      </c>
      <c r="C15" s="19">
        <v>53</v>
      </c>
      <c r="D15" s="19">
        <v>1</v>
      </c>
      <c r="E15" s="19">
        <v>3</v>
      </c>
      <c r="F15" s="19">
        <v>57</v>
      </c>
      <c r="G15" s="19">
        <v>19</v>
      </c>
      <c r="H15" s="19">
        <v>0</v>
      </c>
      <c r="I15" s="19">
        <v>0</v>
      </c>
      <c r="J15" s="19">
        <v>19</v>
      </c>
      <c r="K15" s="19">
        <v>34</v>
      </c>
      <c r="L15" s="19">
        <v>1</v>
      </c>
      <c r="M15" s="19">
        <v>3</v>
      </c>
      <c r="N15" s="19">
        <v>38</v>
      </c>
      <c r="O15" s="19">
        <v>0</v>
      </c>
      <c r="P15" s="19">
        <v>0</v>
      </c>
      <c r="Q15" s="19">
        <v>0</v>
      </c>
      <c r="R15" s="19">
        <v>0</v>
      </c>
      <c r="S15" s="19">
        <v>103</v>
      </c>
      <c r="T15" s="19">
        <v>24</v>
      </c>
      <c r="U15" s="19">
        <v>17</v>
      </c>
      <c r="V15" s="19">
        <v>3</v>
      </c>
      <c r="W15" s="19">
        <v>147</v>
      </c>
    </row>
    <row r="16" spans="2:23" ht="20.100000000000001" customHeight="1" thickBot="1" x14ac:dyDescent="0.25">
      <c r="B16" s="4" t="s">
        <v>26</v>
      </c>
      <c r="C16" s="19">
        <v>176</v>
      </c>
      <c r="D16" s="19">
        <v>9</v>
      </c>
      <c r="E16" s="19">
        <v>4</v>
      </c>
      <c r="F16" s="19">
        <v>189</v>
      </c>
      <c r="G16" s="19">
        <v>127</v>
      </c>
      <c r="H16" s="19">
        <v>7</v>
      </c>
      <c r="I16" s="19">
        <v>0</v>
      </c>
      <c r="J16" s="19">
        <v>134</v>
      </c>
      <c r="K16" s="19">
        <v>49</v>
      </c>
      <c r="L16" s="19">
        <v>2</v>
      </c>
      <c r="M16" s="19">
        <v>4</v>
      </c>
      <c r="N16" s="19">
        <v>55</v>
      </c>
      <c r="O16" s="19">
        <v>0</v>
      </c>
      <c r="P16" s="19">
        <v>0</v>
      </c>
      <c r="Q16" s="19">
        <v>0</v>
      </c>
      <c r="R16" s="19">
        <v>0</v>
      </c>
      <c r="S16" s="19">
        <v>124</v>
      </c>
      <c r="T16" s="19">
        <v>28</v>
      </c>
      <c r="U16" s="19">
        <v>23</v>
      </c>
      <c r="V16" s="19">
        <v>15</v>
      </c>
      <c r="W16" s="19">
        <v>190</v>
      </c>
    </row>
    <row r="17" spans="2:23" ht="20.100000000000001" customHeight="1" thickBot="1" x14ac:dyDescent="0.25">
      <c r="B17" s="4" t="s">
        <v>27</v>
      </c>
      <c r="C17" s="19">
        <v>27</v>
      </c>
      <c r="D17" s="19">
        <v>3</v>
      </c>
      <c r="E17" s="19">
        <v>7</v>
      </c>
      <c r="F17" s="19">
        <v>37</v>
      </c>
      <c r="G17" s="19">
        <v>14</v>
      </c>
      <c r="H17" s="19">
        <v>0</v>
      </c>
      <c r="I17" s="19">
        <v>0</v>
      </c>
      <c r="J17" s="19">
        <v>14</v>
      </c>
      <c r="K17" s="19">
        <v>13</v>
      </c>
      <c r="L17" s="19">
        <v>3</v>
      </c>
      <c r="M17" s="19">
        <v>7</v>
      </c>
      <c r="N17" s="19">
        <v>23</v>
      </c>
      <c r="O17" s="19">
        <v>0</v>
      </c>
      <c r="P17" s="19">
        <v>0</v>
      </c>
      <c r="Q17" s="19">
        <v>0</v>
      </c>
      <c r="R17" s="19">
        <v>0</v>
      </c>
      <c r="S17" s="19">
        <v>20</v>
      </c>
      <c r="T17" s="19">
        <v>2</v>
      </c>
      <c r="U17" s="19">
        <v>3</v>
      </c>
      <c r="V17" s="19">
        <v>1</v>
      </c>
      <c r="W17" s="19">
        <v>26</v>
      </c>
    </row>
    <row r="18" spans="2:23" ht="20.100000000000001" customHeight="1" thickBot="1" x14ac:dyDescent="0.25">
      <c r="B18" s="4" t="s">
        <v>28</v>
      </c>
      <c r="C18" s="19">
        <v>48</v>
      </c>
      <c r="D18" s="19">
        <v>0</v>
      </c>
      <c r="E18" s="19">
        <v>0</v>
      </c>
      <c r="F18" s="19">
        <v>48</v>
      </c>
      <c r="G18" s="19">
        <v>27</v>
      </c>
      <c r="H18" s="19">
        <v>0</v>
      </c>
      <c r="I18" s="19">
        <v>0</v>
      </c>
      <c r="J18" s="19">
        <v>27</v>
      </c>
      <c r="K18" s="19">
        <v>21</v>
      </c>
      <c r="L18" s="19">
        <v>0</v>
      </c>
      <c r="M18" s="19">
        <v>0</v>
      </c>
      <c r="N18" s="19">
        <v>21</v>
      </c>
      <c r="O18" s="19">
        <v>0</v>
      </c>
      <c r="P18" s="19">
        <v>0</v>
      </c>
      <c r="Q18" s="19">
        <v>0</v>
      </c>
      <c r="R18" s="19">
        <v>0</v>
      </c>
      <c r="S18" s="19">
        <v>100</v>
      </c>
      <c r="T18" s="19">
        <v>18</v>
      </c>
      <c r="U18" s="19">
        <v>6</v>
      </c>
      <c r="V18" s="19">
        <v>0</v>
      </c>
      <c r="W18" s="19">
        <v>124</v>
      </c>
    </row>
    <row r="19" spans="2:23" ht="20.100000000000001" customHeight="1" thickBot="1" x14ac:dyDescent="0.25">
      <c r="B19" s="4" t="s">
        <v>29</v>
      </c>
      <c r="C19" s="19">
        <v>79</v>
      </c>
      <c r="D19" s="19">
        <v>1</v>
      </c>
      <c r="E19" s="19">
        <v>6</v>
      </c>
      <c r="F19" s="19">
        <v>86</v>
      </c>
      <c r="G19" s="19">
        <v>43</v>
      </c>
      <c r="H19" s="19">
        <v>0</v>
      </c>
      <c r="I19" s="19">
        <v>6</v>
      </c>
      <c r="J19" s="19">
        <v>49</v>
      </c>
      <c r="K19" s="19">
        <v>36</v>
      </c>
      <c r="L19" s="19">
        <v>1</v>
      </c>
      <c r="M19" s="19">
        <v>0</v>
      </c>
      <c r="N19" s="19">
        <v>37</v>
      </c>
      <c r="O19" s="19">
        <v>0</v>
      </c>
      <c r="P19" s="19">
        <v>0</v>
      </c>
      <c r="Q19" s="19">
        <v>0</v>
      </c>
      <c r="R19" s="19">
        <v>0</v>
      </c>
      <c r="S19" s="19">
        <v>65</v>
      </c>
      <c r="T19" s="19">
        <v>13</v>
      </c>
      <c r="U19" s="19">
        <v>10</v>
      </c>
      <c r="V19" s="19">
        <v>0</v>
      </c>
      <c r="W19" s="19">
        <v>88</v>
      </c>
    </row>
    <row r="20" spans="2:23" ht="20.100000000000001" customHeight="1" thickBot="1" x14ac:dyDescent="0.25">
      <c r="B20" s="4" t="s">
        <v>30</v>
      </c>
      <c r="C20" s="19">
        <v>97</v>
      </c>
      <c r="D20" s="19">
        <v>5</v>
      </c>
      <c r="E20" s="19">
        <v>11</v>
      </c>
      <c r="F20" s="19">
        <v>113</v>
      </c>
      <c r="G20" s="19">
        <v>43</v>
      </c>
      <c r="H20" s="19">
        <v>0</v>
      </c>
      <c r="I20" s="19">
        <v>5</v>
      </c>
      <c r="J20" s="19">
        <v>48</v>
      </c>
      <c r="K20" s="19">
        <v>54</v>
      </c>
      <c r="L20" s="19">
        <v>5</v>
      </c>
      <c r="M20" s="19">
        <v>6</v>
      </c>
      <c r="N20" s="19">
        <v>65</v>
      </c>
      <c r="O20" s="19">
        <v>0</v>
      </c>
      <c r="P20" s="19">
        <v>0</v>
      </c>
      <c r="Q20" s="19">
        <v>0</v>
      </c>
      <c r="R20" s="19">
        <v>0</v>
      </c>
      <c r="S20" s="19">
        <v>368</v>
      </c>
      <c r="T20" s="19">
        <v>62</v>
      </c>
      <c r="U20" s="19">
        <v>79</v>
      </c>
      <c r="V20" s="19">
        <v>29</v>
      </c>
      <c r="W20" s="19">
        <v>538</v>
      </c>
    </row>
    <row r="21" spans="2:23" ht="20.100000000000001" customHeight="1" thickBot="1" x14ac:dyDescent="0.25">
      <c r="B21" s="4" t="s">
        <v>31</v>
      </c>
      <c r="C21" s="19">
        <v>305</v>
      </c>
      <c r="D21" s="19">
        <v>8</v>
      </c>
      <c r="E21" s="19">
        <v>22</v>
      </c>
      <c r="F21" s="19">
        <v>335</v>
      </c>
      <c r="G21" s="19">
        <v>53</v>
      </c>
      <c r="H21" s="19">
        <v>0</v>
      </c>
      <c r="I21" s="19">
        <v>1</v>
      </c>
      <c r="J21" s="19">
        <v>54</v>
      </c>
      <c r="K21" s="19">
        <v>252</v>
      </c>
      <c r="L21" s="19">
        <v>8</v>
      </c>
      <c r="M21" s="19">
        <v>21</v>
      </c>
      <c r="N21" s="19">
        <v>281</v>
      </c>
      <c r="O21" s="19">
        <v>0</v>
      </c>
      <c r="P21" s="19">
        <v>0</v>
      </c>
      <c r="Q21" s="19">
        <v>0</v>
      </c>
      <c r="R21" s="19">
        <v>0</v>
      </c>
      <c r="S21" s="19">
        <v>347</v>
      </c>
      <c r="T21" s="19">
        <v>69</v>
      </c>
      <c r="U21" s="19">
        <v>40</v>
      </c>
      <c r="V21" s="19">
        <v>21</v>
      </c>
      <c r="W21" s="19">
        <v>477</v>
      </c>
    </row>
    <row r="22" spans="2:23" ht="20.100000000000001" customHeight="1" thickBot="1" x14ac:dyDescent="0.25">
      <c r="B22" s="4" t="s">
        <v>32</v>
      </c>
      <c r="C22" s="19">
        <v>22</v>
      </c>
      <c r="D22" s="19">
        <v>0</v>
      </c>
      <c r="E22" s="19">
        <v>3</v>
      </c>
      <c r="F22" s="19">
        <v>25</v>
      </c>
      <c r="G22" s="19">
        <v>15</v>
      </c>
      <c r="H22" s="19">
        <v>0</v>
      </c>
      <c r="I22" s="19">
        <v>0</v>
      </c>
      <c r="J22" s="19">
        <v>15</v>
      </c>
      <c r="K22" s="19">
        <v>7</v>
      </c>
      <c r="L22" s="19">
        <v>0</v>
      </c>
      <c r="M22" s="19">
        <v>3</v>
      </c>
      <c r="N22" s="19">
        <v>10</v>
      </c>
      <c r="O22" s="19">
        <v>0</v>
      </c>
      <c r="P22" s="19">
        <v>0</v>
      </c>
      <c r="Q22" s="19">
        <v>0</v>
      </c>
      <c r="R22" s="19">
        <v>0</v>
      </c>
      <c r="S22" s="19">
        <v>52</v>
      </c>
      <c r="T22" s="19">
        <v>2</v>
      </c>
      <c r="U22" s="19">
        <v>1</v>
      </c>
      <c r="V22" s="19">
        <v>3</v>
      </c>
      <c r="W22" s="19">
        <v>58</v>
      </c>
    </row>
    <row r="23" spans="2:23" ht="20.100000000000001" customHeight="1" thickBot="1" x14ac:dyDescent="0.25">
      <c r="B23" s="4" t="s">
        <v>33</v>
      </c>
      <c r="C23" s="19">
        <v>69</v>
      </c>
      <c r="D23" s="19">
        <v>0</v>
      </c>
      <c r="E23" s="19">
        <v>4</v>
      </c>
      <c r="F23" s="19">
        <v>73</v>
      </c>
      <c r="G23" s="19">
        <v>41</v>
      </c>
      <c r="H23" s="19">
        <v>0</v>
      </c>
      <c r="I23" s="19">
        <v>1</v>
      </c>
      <c r="J23" s="19">
        <v>42</v>
      </c>
      <c r="K23" s="19">
        <v>28</v>
      </c>
      <c r="L23" s="19">
        <v>0</v>
      </c>
      <c r="M23" s="19">
        <v>3</v>
      </c>
      <c r="N23" s="19">
        <v>31</v>
      </c>
      <c r="O23" s="19">
        <v>0</v>
      </c>
      <c r="P23" s="19">
        <v>0</v>
      </c>
      <c r="Q23" s="19">
        <v>0</v>
      </c>
      <c r="R23" s="19">
        <v>0</v>
      </c>
      <c r="S23" s="19">
        <v>121</v>
      </c>
      <c r="T23" s="19">
        <v>9</v>
      </c>
      <c r="U23" s="19">
        <v>17</v>
      </c>
      <c r="V23" s="19">
        <v>2</v>
      </c>
      <c r="W23" s="19">
        <v>149</v>
      </c>
    </row>
    <row r="24" spans="2:23" ht="20.100000000000001" customHeight="1" thickBot="1" x14ac:dyDescent="0.25">
      <c r="B24" s="4" t="s">
        <v>34</v>
      </c>
      <c r="C24" s="19">
        <v>108</v>
      </c>
      <c r="D24" s="19">
        <v>13</v>
      </c>
      <c r="E24" s="19">
        <v>9</v>
      </c>
      <c r="F24" s="19">
        <v>130</v>
      </c>
      <c r="G24" s="19">
        <v>39</v>
      </c>
      <c r="H24" s="19">
        <v>0</v>
      </c>
      <c r="I24" s="19">
        <v>3</v>
      </c>
      <c r="J24" s="19">
        <v>42</v>
      </c>
      <c r="K24" s="19">
        <v>69</v>
      </c>
      <c r="L24" s="19">
        <v>13</v>
      </c>
      <c r="M24" s="19">
        <v>6</v>
      </c>
      <c r="N24" s="19">
        <v>88</v>
      </c>
      <c r="O24" s="19">
        <v>0</v>
      </c>
      <c r="P24" s="19">
        <v>0</v>
      </c>
      <c r="Q24" s="19">
        <v>0</v>
      </c>
      <c r="R24" s="19">
        <v>0</v>
      </c>
      <c r="S24" s="19">
        <v>321</v>
      </c>
      <c r="T24" s="19">
        <v>71</v>
      </c>
      <c r="U24" s="19">
        <v>37</v>
      </c>
      <c r="V24" s="19">
        <v>24</v>
      </c>
      <c r="W24" s="19">
        <v>453</v>
      </c>
    </row>
    <row r="25" spans="2:23" ht="20.100000000000001" customHeight="1" thickBot="1" x14ac:dyDescent="0.25">
      <c r="B25" s="4" t="s">
        <v>35</v>
      </c>
      <c r="C25" s="19">
        <v>65</v>
      </c>
      <c r="D25" s="19">
        <v>1</v>
      </c>
      <c r="E25" s="19">
        <v>1</v>
      </c>
      <c r="F25" s="19">
        <v>67</v>
      </c>
      <c r="G25" s="19">
        <v>54</v>
      </c>
      <c r="H25" s="19">
        <v>0</v>
      </c>
      <c r="I25" s="19">
        <v>1</v>
      </c>
      <c r="J25" s="19">
        <v>55</v>
      </c>
      <c r="K25" s="19">
        <v>11</v>
      </c>
      <c r="L25" s="19">
        <v>1</v>
      </c>
      <c r="M25" s="19">
        <v>0</v>
      </c>
      <c r="N25" s="19">
        <v>12</v>
      </c>
      <c r="O25" s="19">
        <v>0</v>
      </c>
      <c r="P25" s="19">
        <v>0</v>
      </c>
      <c r="Q25" s="19">
        <v>0</v>
      </c>
      <c r="R25" s="19">
        <v>0</v>
      </c>
      <c r="S25" s="19">
        <v>73</v>
      </c>
      <c r="T25" s="19">
        <v>9</v>
      </c>
      <c r="U25" s="19">
        <v>5</v>
      </c>
      <c r="V25" s="19">
        <v>6</v>
      </c>
      <c r="W25" s="19">
        <v>93</v>
      </c>
    </row>
    <row r="26" spans="2:23" ht="20.100000000000001" customHeight="1" thickBot="1" x14ac:dyDescent="0.25">
      <c r="B26" s="4" t="s">
        <v>36</v>
      </c>
      <c r="C26" s="19">
        <v>19</v>
      </c>
      <c r="D26" s="19">
        <v>0</v>
      </c>
      <c r="E26" s="19">
        <v>2</v>
      </c>
      <c r="F26" s="19">
        <v>21</v>
      </c>
      <c r="G26" s="19">
        <v>3</v>
      </c>
      <c r="H26" s="19">
        <v>0</v>
      </c>
      <c r="I26" s="19">
        <v>0</v>
      </c>
      <c r="J26" s="19">
        <v>3</v>
      </c>
      <c r="K26" s="19">
        <v>16</v>
      </c>
      <c r="L26" s="19">
        <v>0</v>
      </c>
      <c r="M26" s="19">
        <v>2</v>
      </c>
      <c r="N26" s="19">
        <v>18</v>
      </c>
      <c r="O26" s="19">
        <v>0</v>
      </c>
      <c r="P26" s="19">
        <v>0</v>
      </c>
      <c r="Q26" s="19">
        <v>0</v>
      </c>
      <c r="R26" s="19">
        <v>0</v>
      </c>
      <c r="S26" s="19">
        <v>54</v>
      </c>
      <c r="T26" s="19">
        <v>8</v>
      </c>
      <c r="U26" s="19">
        <v>3</v>
      </c>
      <c r="V26" s="19">
        <v>5</v>
      </c>
      <c r="W26" s="19">
        <v>70</v>
      </c>
    </row>
    <row r="27" spans="2:23" ht="20.100000000000001" customHeight="1" thickBot="1" x14ac:dyDescent="0.25">
      <c r="B27" s="5" t="s">
        <v>37</v>
      </c>
      <c r="C27" s="19">
        <v>37</v>
      </c>
      <c r="D27" s="19">
        <v>0</v>
      </c>
      <c r="E27" s="19">
        <v>3</v>
      </c>
      <c r="F27" s="19">
        <v>40</v>
      </c>
      <c r="G27" s="19">
        <v>29</v>
      </c>
      <c r="H27" s="19">
        <v>0</v>
      </c>
      <c r="I27" s="19">
        <v>2</v>
      </c>
      <c r="J27" s="19">
        <v>31</v>
      </c>
      <c r="K27" s="19">
        <v>8</v>
      </c>
      <c r="L27" s="19">
        <v>0</v>
      </c>
      <c r="M27" s="19">
        <v>1</v>
      </c>
      <c r="N27" s="19">
        <v>9</v>
      </c>
      <c r="O27" s="19">
        <v>0</v>
      </c>
      <c r="P27" s="19">
        <v>0</v>
      </c>
      <c r="Q27" s="19">
        <v>0</v>
      </c>
      <c r="R27" s="19">
        <v>0</v>
      </c>
      <c r="S27" s="19">
        <v>134</v>
      </c>
      <c r="T27" s="19">
        <v>21</v>
      </c>
      <c r="U27" s="19">
        <v>14</v>
      </c>
      <c r="V27" s="19">
        <v>18</v>
      </c>
      <c r="W27" s="19">
        <v>187</v>
      </c>
    </row>
    <row r="28" spans="2:23" ht="20.100000000000001" customHeight="1" thickBot="1" x14ac:dyDescent="0.25">
      <c r="B28" s="6" t="s">
        <v>38</v>
      </c>
      <c r="C28" s="20">
        <v>1</v>
      </c>
      <c r="D28" s="20">
        <v>0</v>
      </c>
      <c r="E28" s="20">
        <v>0</v>
      </c>
      <c r="F28" s="20">
        <v>1</v>
      </c>
      <c r="G28" s="20">
        <v>0</v>
      </c>
      <c r="H28" s="20">
        <v>0</v>
      </c>
      <c r="I28" s="20">
        <v>0</v>
      </c>
      <c r="J28" s="20">
        <v>0</v>
      </c>
      <c r="K28" s="20">
        <v>1</v>
      </c>
      <c r="L28" s="20">
        <v>0</v>
      </c>
      <c r="M28" s="20">
        <v>0</v>
      </c>
      <c r="N28" s="20">
        <v>1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</row>
    <row r="29" spans="2:23" ht="20.100000000000001" customHeight="1" thickBot="1" x14ac:dyDescent="0.25">
      <c r="B29" s="7" t="s">
        <v>39</v>
      </c>
      <c r="C29" s="9">
        <f>SUM(C12:C28)</f>
        <v>1619</v>
      </c>
      <c r="D29" s="9">
        <f t="shared" ref="D29:W29" si="0">SUM(D12:D28)</f>
        <v>66</v>
      </c>
      <c r="E29" s="9">
        <f t="shared" si="0"/>
        <v>98</v>
      </c>
      <c r="F29" s="9">
        <f t="shared" si="0"/>
        <v>1783</v>
      </c>
      <c r="G29" s="9">
        <f t="shared" si="0"/>
        <v>795</v>
      </c>
      <c r="H29" s="9">
        <f t="shared" si="0"/>
        <v>9</v>
      </c>
      <c r="I29" s="9">
        <f t="shared" si="0"/>
        <v>25</v>
      </c>
      <c r="J29" s="9">
        <f t="shared" si="0"/>
        <v>829</v>
      </c>
      <c r="K29" s="9">
        <f t="shared" si="0"/>
        <v>823</v>
      </c>
      <c r="L29" s="9">
        <f t="shared" si="0"/>
        <v>57</v>
      </c>
      <c r="M29" s="9">
        <f t="shared" si="0"/>
        <v>73</v>
      </c>
      <c r="N29" s="9">
        <f t="shared" si="0"/>
        <v>953</v>
      </c>
      <c r="O29" s="9">
        <f t="shared" si="0"/>
        <v>1</v>
      </c>
      <c r="P29" s="9">
        <f t="shared" si="0"/>
        <v>0</v>
      </c>
      <c r="Q29" s="9">
        <f t="shared" si="0"/>
        <v>0</v>
      </c>
      <c r="R29" s="9">
        <f t="shared" si="0"/>
        <v>1</v>
      </c>
      <c r="S29" s="9">
        <f t="shared" si="0"/>
        <v>2443</v>
      </c>
      <c r="T29" s="9">
        <f t="shared" si="0"/>
        <v>425</v>
      </c>
      <c r="U29" s="9">
        <f t="shared" si="0"/>
        <v>323</v>
      </c>
      <c r="V29" s="9">
        <f t="shared" si="0"/>
        <v>170</v>
      </c>
      <c r="W29" s="9">
        <f t="shared" si="0"/>
        <v>3361</v>
      </c>
    </row>
    <row r="30" spans="2:23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</sheetData>
  <mergeCells count="21">
    <mergeCell ref="R10:R11"/>
    <mergeCell ref="S10:S11"/>
    <mergeCell ref="T10:U10"/>
    <mergeCell ref="V10:V11"/>
    <mergeCell ref="W10:W11"/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66" t="s">
        <v>238</v>
      </c>
      <c r="D9" s="63"/>
      <c r="E9" s="63"/>
      <c r="F9" s="63"/>
      <c r="G9" s="73"/>
      <c r="H9" s="66" t="s">
        <v>239</v>
      </c>
      <c r="I9" s="63"/>
      <c r="J9" s="63"/>
      <c r="K9" s="63"/>
      <c r="L9" s="73"/>
      <c r="M9" s="66" t="s">
        <v>52</v>
      </c>
      <c r="N9" s="63"/>
      <c r="O9" s="63"/>
      <c r="P9" s="63"/>
      <c r="Q9" s="73"/>
    </row>
    <row r="10" spans="2:17" ht="28.5" customHeight="1" x14ac:dyDescent="0.2">
      <c r="B10" s="11"/>
      <c r="C10" s="76" t="s">
        <v>127</v>
      </c>
      <c r="D10" s="76"/>
      <c r="E10" s="76" t="s">
        <v>128</v>
      </c>
      <c r="F10" s="76"/>
      <c r="G10" s="74" t="s">
        <v>52</v>
      </c>
      <c r="H10" s="76" t="s">
        <v>129</v>
      </c>
      <c r="I10" s="76"/>
      <c r="J10" s="74" t="s">
        <v>128</v>
      </c>
      <c r="K10" s="74"/>
      <c r="L10" s="74" t="s">
        <v>52</v>
      </c>
      <c r="M10" s="76" t="s">
        <v>127</v>
      </c>
      <c r="N10" s="76"/>
      <c r="O10" s="74" t="s">
        <v>128</v>
      </c>
      <c r="P10" s="74"/>
      <c r="Q10" s="74" t="s">
        <v>52</v>
      </c>
    </row>
    <row r="11" spans="2:17" ht="42" customHeight="1" thickBot="1" x14ac:dyDescent="0.25">
      <c r="B11" s="13"/>
      <c r="C11" s="21" t="s">
        <v>41</v>
      </c>
      <c r="D11" s="21" t="s">
        <v>130</v>
      </c>
      <c r="E11" s="21" t="s">
        <v>41</v>
      </c>
      <c r="F11" s="21" t="s">
        <v>130</v>
      </c>
      <c r="G11" s="75"/>
      <c r="H11" s="21" t="s">
        <v>41</v>
      </c>
      <c r="I11" s="21" t="s">
        <v>130</v>
      </c>
      <c r="J11" s="21" t="s">
        <v>41</v>
      </c>
      <c r="K11" s="21" t="s">
        <v>130</v>
      </c>
      <c r="L11" s="75"/>
      <c r="M11" s="21" t="s">
        <v>41</v>
      </c>
      <c r="N11" s="21" t="s">
        <v>130</v>
      </c>
      <c r="O11" s="21" t="s">
        <v>41</v>
      </c>
      <c r="P11" s="21" t="s">
        <v>130</v>
      </c>
      <c r="Q11" s="75"/>
    </row>
    <row r="12" spans="2:17" ht="20.100000000000001" customHeight="1" thickBot="1" x14ac:dyDescent="0.25">
      <c r="B12" s="3" t="s">
        <v>22</v>
      </c>
      <c r="C12" s="18">
        <v>16</v>
      </c>
      <c r="D12" s="18">
        <v>18</v>
      </c>
      <c r="E12" s="18">
        <v>922</v>
      </c>
      <c r="F12" s="18">
        <v>561</v>
      </c>
      <c r="G12" s="18">
        <v>1517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16</v>
      </c>
      <c r="N12" s="18">
        <v>18</v>
      </c>
      <c r="O12" s="18">
        <v>922</v>
      </c>
      <c r="P12" s="18">
        <v>561</v>
      </c>
      <c r="Q12" s="18">
        <v>1517</v>
      </c>
    </row>
    <row r="13" spans="2:17" ht="20.100000000000001" customHeight="1" thickBot="1" x14ac:dyDescent="0.25">
      <c r="B13" s="4" t="s">
        <v>23</v>
      </c>
      <c r="C13" s="19">
        <v>0</v>
      </c>
      <c r="D13" s="19">
        <v>2</v>
      </c>
      <c r="E13" s="19">
        <v>60</v>
      </c>
      <c r="F13" s="19">
        <v>113</v>
      </c>
      <c r="G13" s="19">
        <v>175</v>
      </c>
      <c r="H13" s="19">
        <v>0</v>
      </c>
      <c r="I13" s="19">
        <v>0</v>
      </c>
      <c r="J13" s="19">
        <v>0</v>
      </c>
      <c r="K13" s="19">
        <v>2</v>
      </c>
      <c r="L13" s="19">
        <v>2</v>
      </c>
      <c r="M13" s="19">
        <v>0</v>
      </c>
      <c r="N13" s="19">
        <v>2</v>
      </c>
      <c r="O13" s="19">
        <v>60</v>
      </c>
      <c r="P13" s="19">
        <v>115</v>
      </c>
      <c r="Q13" s="19">
        <v>177</v>
      </c>
    </row>
    <row r="14" spans="2:17" ht="20.100000000000001" customHeight="1" thickBot="1" x14ac:dyDescent="0.25">
      <c r="B14" s="4" t="s">
        <v>24</v>
      </c>
      <c r="C14" s="19">
        <v>6</v>
      </c>
      <c r="D14" s="19">
        <v>18</v>
      </c>
      <c r="E14" s="19">
        <v>79</v>
      </c>
      <c r="F14" s="19">
        <v>41</v>
      </c>
      <c r="G14" s="19">
        <v>144</v>
      </c>
      <c r="H14" s="19">
        <v>0</v>
      </c>
      <c r="I14" s="19">
        <v>0</v>
      </c>
      <c r="J14" s="19">
        <v>0</v>
      </c>
      <c r="K14" s="19">
        <v>1</v>
      </c>
      <c r="L14" s="19">
        <v>1</v>
      </c>
      <c r="M14" s="19">
        <v>6</v>
      </c>
      <c r="N14" s="19">
        <v>18</v>
      </c>
      <c r="O14" s="19">
        <v>79</v>
      </c>
      <c r="P14" s="19">
        <v>42</v>
      </c>
      <c r="Q14" s="19">
        <v>145</v>
      </c>
    </row>
    <row r="15" spans="2:17" ht="20.100000000000001" customHeight="1" thickBot="1" x14ac:dyDescent="0.25">
      <c r="B15" s="4" t="s">
        <v>25</v>
      </c>
      <c r="C15" s="19">
        <v>6</v>
      </c>
      <c r="D15" s="19">
        <v>1</v>
      </c>
      <c r="E15" s="19">
        <v>116</v>
      </c>
      <c r="F15" s="19">
        <v>123</v>
      </c>
      <c r="G15" s="19">
        <v>246</v>
      </c>
      <c r="H15" s="19">
        <v>0</v>
      </c>
      <c r="I15" s="19">
        <v>0</v>
      </c>
      <c r="J15" s="19">
        <v>0</v>
      </c>
      <c r="K15" s="19">
        <v>2</v>
      </c>
      <c r="L15" s="19">
        <v>2</v>
      </c>
      <c r="M15" s="19">
        <v>6</v>
      </c>
      <c r="N15" s="19">
        <v>1</v>
      </c>
      <c r="O15" s="19">
        <v>116</v>
      </c>
      <c r="P15" s="19">
        <v>125</v>
      </c>
      <c r="Q15" s="19">
        <v>248</v>
      </c>
    </row>
    <row r="16" spans="2:17" ht="20.100000000000001" customHeight="1" thickBot="1" x14ac:dyDescent="0.25">
      <c r="B16" s="4" t="s">
        <v>26</v>
      </c>
      <c r="C16" s="19">
        <v>7</v>
      </c>
      <c r="D16" s="19">
        <v>1</v>
      </c>
      <c r="E16" s="19">
        <v>53</v>
      </c>
      <c r="F16" s="19">
        <v>58</v>
      </c>
      <c r="G16" s="19">
        <v>119</v>
      </c>
      <c r="H16" s="19">
        <v>0</v>
      </c>
      <c r="I16" s="19">
        <v>0</v>
      </c>
      <c r="J16" s="19">
        <v>0</v>
      </c>
      <c r="K16" s="19">
        <v>5</v>
      </c>
      <c r="L16" s="19">
        <v>5</v>
      </c>
      <c r="M16" s="19">
        <v>7</v>
      </c>
      <c r="N16" s="19">
        <v>1</v>
      </c>
      <c r="O16" s="19">
        <v>53</v>
      </c>
      <c r="P16" s="19">
        <v>63</v>
      </c>
      <c r="Q16" s="19">
        <v>124</v>
      </c>
    </row>
    <row r="17" spans="2:17" ht="20.100000000000001" customHeight="1" thickBot="1" x14ac:dyDescent="0.25">
      <c r="B17" s="4" t="s">
        <v>27</v>
      </c>
      <c r="C17" s="19">
        <v>0</v>
      </c>
      <c r="D17" s="19">
        <v>0</v>
      </c>
      <c r="E17" s="19">
        <v>54</v>
      </c>
      <c r="F17" s="19">
        <v>18</v>
      </c>
      <c r="G17" s="19">
        <v>72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54</v>
      </c>
      <c r="P17" s="19">
        <v>18</v>
      </c>
      <c r="Q17" s="19">
        <v>72</v>
      </c>
    </row>
    <row r="18" spans="2:17" ht="20.100000000000001" customHeight="1" thickBot="1" x14ac:dyDescent="0.25">
      <c r="B18" s="4" t="s">
        <v>28</v>
      </c>
      <c r="C18" s="19">
        <v>3</v>
      </c>
      <c r="D18" s="19">
        <v>3</v>
      </c>
      <c r="E18" s="19">
        <v>130</v>
      </c>
      <c r="F18" s="19">
        <v>152</v>
      </c>
      <c r="G18" s="19">
        <v>288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3</v>
      </c>
      <c r="N18" s="19">
        <v>3</v>
      </c>
      <c r="O18" s="19">
        <v>130</v>
      </c>
      <c r="P18" s="19">
        <v>152</v>
      </c>
      <c r="Q18" s="19">
        <v>288</v>
      </c>
    </row>
    <row r="19" spans="2:17" ht="20.100000000000001" customHeight="1" thickBot="1" x14ac:dyDescent="0.25">
      <c r="B19" s="4" t="s">
        <v>29</v>
      </c>
      <c r="C19" s="19">
        <v>4</v>
      </c>
      <c r="D19" s="19">
        <v>0</v>
      </c>
      <c r="E19" s="19">
        <v>132</v>
      </c>
      <c r="F19" s="19">
        <v>69</v>
      </c>
      <c r="G19" s="19">
        <v>205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4</v>
      </c>
      <c r="N19" s="19">
        <v>0</v>
      </c>
      <c r="O19" s="19">
        <v>132</v>
      </c>
      <c r="P19" s="19">
        <v>69</v>
      </c>
      <c r="Q19" s="19">
        <v>205</v>
      </c>
    </row>
    <row r="20" spans="2:17" ht="20.100000000000001" customHeight="1" thickBot="1" x14ac:dyDescent="0.25">
      <c r="B20" s="4" t="s">
        <v>30</v>
      </c>
      <c r="C20" s="19">
        <v>16</v>
      </c>
      <c r="D20" s="19">
        <v>16</v>
      </c>
      <c r="E20" s="19">
        <v>1117</v>
      </c>
      <c r="F20" s="19">
        <v>462</v>
      </c>
      <c r="G20" s="19">
        <v>1611</v>
      </c>
      <c r="H20" s="19">
        <v>0</v>
      </c>
      <c r="I20" s="19">
        <v>2</v>
      </c>
      <c r="J20" s="19">
        <v>0</v>
      </c>
      <c r="K20" s="19">
        <v>1</v>
      </c>
      <c r="L20" s="19">
        <v>3</v>
      </c>
      <c r="M20" s="19">
        <v>16</v>
      </c>
      <c r="N20" s="19">
        <v>18</v>
      </c>
      <c r="O20" s="19">
        <v>1117</v>
      </c>
      <c r="P20" s="19">
        <v>463</v>
      </c>
      <c r="Q20" s="19">
        <v>1614</v>
      </c>
    </row>
    <row r="21" spans="2:17" ht="20.100000000000001" customHeight="1" thickBot="1" x14ac:dyDescent="0.25">
      <c r="B21" s="4" t="s">
        <v>31</v>
      </c>
      <c r="C21" s="19">
        <v>9</v>
      </c>
      <c r="D21" s="19">
        <v>21</v>
      </c>
      <c r="E21" s="19">
        <v>622</v>
      </c>
      <c r="F21" s="19">
        <v>484</v>
      </c>
      <c r="G21" s="19">
        <v>1136</v>
      </c>
      <c r="H21" s="19">
        <v>0</v>
      </c>
      <c r="I21" s="19">
        <v>1</v>
      </c>
      <c r="J21" s="19">
        <v>0</v>
      </c>
      <c r="K21" s="19">
        <v>5</v>
      </c>
      <c r="L21" s="19">
        <v>6</v>
      </c>
      <c r="M21" s="19">
        <v>9</v>
      </c>
      <c r="N21" s="19">
        <v>22</v>
      </c>
      <c r="O21" s="19">
        <v>622</v>
      </c>
      <c r="P21" s="19">
        <v>489</v>
      </c>
      <c r="Q21" s="19">
        <v>1142</v>
      </c>
    </row>
    <row r="22" spans="2:17" ht="20.100000000000001" customHeight="1" thickBot="1" x14ac:dyDescent="0.25">
      <c r="B22" s="4" t="s">
        <v>32</v>
      </c>
      <c r="C22" s="19">
        <v>12</v>
      </c>
      <c r="D22" s="19">
        <v>3</v>
      </c>
      <c r="E22" s="19">
        <v>38</v>
      </c>
      <c r="F22" s="19">
        <v>72</v>
      </c>
      <c r="G22" s="19">
        <v>125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12</v>
      </c>
      <c r="N22" s="19">
        <v>3</v>
      </c>
      <c r="O22" s="19">
        <v>38</v>
      </c>
      <c r="P22" s="19">
        <v>72</v>
      </c>
      <c r="Q22" s="19">
        <v>125</v>
      </c>
    </row>
    <row r="23" spans="2:17" ht="20.100000000000001" customHeight="1" thickBot="1" x14ac:dyDescent="0.25">
      <c r="B23" s="4" t="s">
        <v>33</v>
      </c>
      <c r="C23" s="19">
        <v>3</v>
      </c>
      <c r="D23" s="19">
        <v>6</v>
      </c>
      <c r="E23" s="19">
        <v>108</v>
      </c>
      <c r="F23" s="19">
        <v>132</v>
      </c>
      <c r="G23" s="19">
        <v>249</v>
      </c>
      <c r="H23" s="19">
        <v>0</v>
      </c>
      <c r="I23" s="19">
        <v>1</v>
      </c>
      <c r="J23" s="19">
        <v>0</v>
      </c>
      <c r="K23" s="19">
        <v>2</v>
      </c>
      <c r="L23" s="19">
        <v>3</v>
      </c>
      <c r="M23" s="19">
        <v>3</v>
      </c>
      <c r="N23" s="19">
        <v>7</v>
      </c>
      <c r="O23" s="19">
        <v>108</v>
      </c>
      <c r="P23" s="19">
        <v>134</v>
      </c>
      <c r="Q23" s="19">
        <v>252</v>
      </c>
    </row>
    <row r="24" spans="2:17" ht="20.100000000000001" customHeight="1" thickBot="1" x14ac:dyDescent="0.25">
      <c r="B24" s="4" t="s">
        <v>34</v>
      </c>
      <c r="C24" s="19">
        <v>3</v>
      </c>
      <c r="D24" s="19">
        <v>4</v>
      </c>
      <c r="E24" s="19">
        <v>424</v>
      </c>
      <c r="F24" s="19">
        <v>664</v>
      </c>
      <c r="G24" s="19">
        <v>1095</v>
      </c>
      <c r="H24" s="19">
        <v>0</v>
      </c>
      <c r="I24" s="19">
        <v>0</v>
      </c>
      <c r="J24" s="19">
        <v>0</v>
      </c>
      <c r="K24" s="19">
        <v>1</v>
      </c>
      <c r="L24" s="19">
        <v>1</v>
      </c>
      <c r="M24" s="19">
        <v>3</v>
      </c>
      <c r="N24" s="19">
        <v>4</v>
      </c>
      <c r="O24" s="19">
        <v>424</v>
      </c>
      <c r="P24" s="19">
        <v>665</v>
      </c>
      <c r="Q24" s="19">
        <v>1096</v>
      </c>
    </row>
    <row r="25" spans="2:17" ht="20.100000000000001" customHeight="1" thickBot="1" x14ac:dyDescent="0.25">
      <c r="B25" s="4" t="s">
        <v>35</v>
      </c>
      <c r="C25" s="19">
        <v>7</v>
      </c>
      <c r="D25" s="19">
        <v>0</v>
      </c>
      <c r="E25" s="19">
        <v>136</v>
      </c>
      <c r="F25" s="19">
        <v>49</v>
      </c>
      <c r="G25" s="19">
        <v>192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7</v>
      </c>
      <c r="N25" s="19">
        <v>0</v>
      </c>
      <c r="O25" s="19">
        <v>136</v>
      </c>
      <c r="P25" s="19">
        <v>49</v>
      </c>
      <c r="Q25" s="19">
        <v>192</v>
      </c>
    </row>
    <row r="26" spans="2:17" ht="20.100000000000001" customHeight="1" thickBot="1" x14ac:dyDescent="0.25">
      <c r="B26" s="4" t="s">
        <v>36</v>
      </c>
      <c r="C26" s="19">
        <v>0</v>
      </c>
      <c r="D26" s="19">
        <v>0</v>
      </c>
      <c r="E26" s="19">
        <v>19</v>
      </c>
      <c r="F26" s="19">
        <v>37</v>
      </c>
      <c r="G26" s="19">
        <v>56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19</v>
      </c>
      <c r="P26" s="19">
        <v>37</v>
      </c>
      <c r="Q26" s="19">
        <v>56</v>
      </c>
    </row>
    <row r="27" spans="2:17" ht="20.100000000000001" customHeight="1" thickBot="1" x14ac:dyDescent="0.25">
      <c r="B27" s="5" t="s">
        <v>37</v>
      </c>
      <c r="C27" s="19">
        <v>0</v>
      </c>
      <c r="D27" s="19">
        <v>0</v>
      </c>
      <c r="E27" s="19">
        <v>103</v>
      </c>
      <c r="F27" s="19">
        <v>245</v>
      </c>
      <c r="G27" s="19">
        <v>348</v>
      </c>
      <c r="H27" s="19">
        <v>0</v>
      </c>
      <c r="I27" s="19">
        <v>0</v>
      </c>
      <c r="J27" s="19">
        <v>0</v>
      </c>
      <c r="K27" s="19">
        <v>1</v>
      </c>
      <c r="L27" s="19">
        <v>1</v>
      </c>
      <c r="M27" s="19">
        <v>0</v>
      </c>
      <c r="N27" s="19">
        <v>0</v>
      </c>
      <c r="O27" s="19">
        <v>103</v>
      </c>
      <c r="P27" s="19">
        <v>246</v>
      </c>
      <c r="Q27" s="19">
        <v>349</v>
      </c>
    </row>
    <row r="28" spans="2:17" ht="20.100000000000001" customHeight="1" thickBot="1" x14ac:dyDescent="0.25">
      <c r="B28" s="6" t="s">
        <v>38</v>
      </c>
      <c r="C28" s="20">
        <v>0</v>
      </c>
      <c r="D28" s="20">
        <v>0</v>
      </c>
      <c r="E28" s="20">
        <v>29</v>
      </c>
      <c r="F28" s="20">
        <v>28</v>
      </c>
      <c r="G28" s="20">
        <v>57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29</v>
      </c>
      <c r="P28" s="20">
        <v>28</v>
      </c>
      <c r="Q28" s="20">
        <v>57</v>
      </c>
    </row>
    <row r="29" spans="2:17" ht="20.100000000000001" customHeight="1" thickBot="1" x14ac:dyDescent="0.25">
      <c r="B29" s="7" t="s">
        <v>39</v>
      </c>
      <c r="C29" s="9">
        <f>SUM(C12:C28)</f>
        <v>92</v>
      </c>
      <c r="D29" s="9">
        <f t="shared" ref="D29:Q29" si="0">SUM(D12:D28)</f>
        <v>93</v>
      </c>
      <c r="E29" s="9">
        <f t="shared" si="0"/>
        <v>4142</v>
      </c>
      <c r="F29" s="9">
        <f t="shared" si="0"/>
        <v>3308</v>
      </c>
      <c r="G29" s="9">
        <f t="shared" si="0"/>
        <v>7635</v>
      </c>
      <c r="H29" s="9">
        <f t="shared" si="0"/>
        <v>0</v>
      </c>
      <c r="I29" s="9">
        <f t="shared" si="0"/>
        <v>4</v>
      </c>
      <c r="J29" s="9">
        <f t="shared" si="0"/>
        <v>0</v>
      </c>
      <c r="K29" s="9">
        <f t="shared" si="0"/>
        <v>20</v>
      </c>
      <c r="L29" s="9">
        <f t="shared" si="0"/>
        <v>24</v>
      </c>
      <c r="M29" s="9">
        <f t="shared" si="0"/>
        <v>92</v>
      </c>
      <c r="N29" s="9">
        <f t="shared" si="0"/>
        <v>97</v>
      </c>
      <c r="O29" s="9">
        <f t="shared" si="0"/>
        <v>4142</v>
      </c>
      <c r="P29" s="9">
        <f t="shared" si="0"/>
        <v>3328</v>
      </c>
      <c r="Q29" s="9">
        <f t="shared" si="0"/>
        <v>7659</v>
      </c>
    </row>
    <row r="30" spans="2:17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2020-06-09T10:53:28Z</cp:lastPrinted>
  <dcterms:created xsi:type="dcterms:W3CDTF">2018-11-16T09:47:02Z</dcterms:created>
  <dcterms:modified xsi:type="dcterms:W3CDTF">2024-04-16T07:16:47Z</dcterms:modified>
</cp:coreProperties>
</file>